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Spreadsheets\"/>
    </mc:Choice>
  </mc:AlternateContent>
  <xr:revisionPtr revIDLastSave="0" documentId="13_ncr:1_{EC203C39-EEAA-488B-B175-5CE99B9B972C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NODL Tracking" sheetId="1" r:id="rId1"/>
    <sheet name="Available Hours" sheetId="2" r:id="rId2"/>
    <sheet name="NODL Remedy" sheetId="4" r:id="rId3"/>
    <sheet name="ODL Remedy" sheetId="3" r:id="rId4"/>
  </sheets>
  <definedNames>
    <definedName name="_xlnm._FilterDatabase" localSheetId="0" hidden="1">'NODL Tracking'!$A$4:$A$40</definedName>
    <definedName name="actions">#REF!</definedName>
    <definedName name="options">#REF!</definedName>
    <definedName name="Z_FE0219F2_A71B_45B8_8177_D6CA890B3802_.wvu.Rows" localSheetId="3" hidden="1">'ODL Remedy'!$86:$86</definedName>
  </definedNames>
  <calcPr calcId="191029"/>
  <customWorkbookViews>
    <customWorkbookView name="Richards - Personal View" guid="{FE0219F2-A71B-45B8-8177-D6CA890B3802}" mergeInterval="0" personalView="1" maximized="1" windowWidth="143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8" i="3" l="1"/>
  <c r="H298" i="3"/>
  <c r="F299" i="3"/>
  <c r="H299" i="3"/>
  <c r="F300" i="3"/>
  <c r="H300" i="3"/>
  <c r="F301" i="3"/>
  <c r="H301" i="3"/>
  <c r="F302" i="3"/>
  <c r="H302" i="3"/>
  <c r="F303" i="3"/>
  <c r="H303" i="3"/>
  <c r="F304" i="3"/>
  <c r="H304" i="3"/>
  <c r="F305" i="3"/>
  <c r="H305" i="3"/>
  <c r="F306" i="3"/>
  <c r="H306" i="3"/>
  <c r="F307" i="3"/>
  <c r="H307" i="3"/>
  <c r="F308" i="3"/>
  <c r="H308" i="3"/>
  <c r="F309" i="3"/>
  <c r="H309" i="3"/>
  <c r="F310" i="3"/>
  <c r="H310" i="3"/>
  <c r="F311" i="3"/>
  <c r="H311" i="3"/>
  <c r="F312" i="3"/>
  <c r="H312" i="3"/>
  <c r="F313" i="3"/>
  <c r="H313" i="3"/>
  <c r="F314" i="3"/>
  <c r="H314" i="3"/>
  <c r="F315" i="3"/>
  <c r="H315" i="3"/>
  <c r="F316" i="3"/>
  <c r="H316" i="3"/>
  <c r="F317" i="3"/>
  <c r="H317" i="3"/>
  <c r="F318" i="3"/>
  <c r="H318" i="3"/>
  <c r="F319" i="3"/>
  <c r="H319" i="3"/>
  <c r="F320" i="3"/>
  <c r="H320" i="3"/>
  <c r="F321" i="3"/>
  <c r="H321" i="3"/>
  <c r="F322" i="3"/>
  <c r="H322" i="3"/>
  <c r="F323" i="3"/>
  <c r="H323" i="3"/>
  <c r="H297" i="3"/>
  <c r="F297" i="3"/>
  <c r="F249" i="3"/>
  <c r="H249" i="3"/>
  <c r="F250" i="3"/>
  <c r="H250" i="3"/>
  <c r="F251" i="3"/>
  <c r="H251" i="3"/>
  <c r="F252" i="3"/>
  <c r="H252" i="3"/>
  <c r="F253" i="3"/>
  <c r="H253" i="3"/>
  <c r="F254" i="3"/>
  <c r="H254" i="3"/>
  <c r="F255" i="3"/>
  <c r="H255" i="3"/>
  <c r="F256" i="3"/>
  <c r="H256" i="3"/>
  <c r="F257" i="3"/>
  <c r="H257" i="3"/>
  <c r="F258" i="3"/>
  <c r="H258" i="3"/>
  <c r="F259" i="3"/>
  <c r="H259" i="3"/>
  <c r="F260" i="3"/>
  <c r="H260" i="3"/>
  <c r="F261" i="3"/>
  <c r="H261" i="3"/>
  <c r="F262" i="3"/>
  <c r="H262" i="3"/>
  <c r="F263" i="3"/>
  <c r="H263" i="3"/>
  <c r="F264" i="3"/>
  <c r="H264" i="3"/>
  <c r="F265" i="3"/>
  <c r="H265" i="3"/>
  <c r="F266" i="3"/>
  <c r="H266" i="3"/>
  <c r="F267" i="3"/>
  <c r="H267" i="3"/>
  <c r="F268" i="3"/>
  <c r="H268" i="3"/>
  <c r="F269" i="3"/>
  <c r="H269" i="3"/>
  <c r="F270" i="3"/>
  <c r="H270" i="3"/>
  <c r="F271" i="3"/>
  <c r="H271" i="3"/>
  <c r="F272" i="3"/>
  <c r="H272" i="3"/>
  <c r="F273" i="3"/>
  <c r="H273" i="3"/>
  <c r="F274" i="3"/>
  <c r="H274" i="3"/>
  <c r="H248" i="3"/>
  <c r="F248" i="3"/>
  <c r="F201" i="3"/>
  <c r="H201" i="3"/>
  <c r="F202" i="3"/>
  <c r="H202" i="3"/>
  <c r="F203" i="3"/>
  <c r="H203" i="3"/>
  <c r="F204" i="3"/>
  <c r="H204" i="3"/>
  <c r="F205" i="3"/>
  <c r="H205" i="3"/>
  <c r="F206" i="3"/>
  <c r="H206" i="3"/>
  <c r="F207" i="3"/>
  <c r="H207" i="3"/>
  <c r="F208" i="3"/>
  <c r="H208" i="3"/>
  <c r="F209" i="3"/>
  <c r="H209" i="3"/>
  <c r="F210" i="3"/>
  <c r="H210" i="3"/>
  <c r="F211" i="3"/>
  <c r="H211" i="3"/>
  <c r="F212" i="3"/>
  <c r="H212" i="3"/>
  <c r="F213" i="3"/>
  <c r="H213" i="3"/>
  <c r="F214" i="3"/>
  <c r="H214" i="3"/>
  <c r="F215" i="3"/>
  <c r="H215" i="3"/>
  <c r="F216" i="3"/>
  <c r="H216" i="3"/>
  <c r="F217" i="3"/>
  <c r="H217" i="3"/>
  <c r="F218" i="3"/>
  <c r="H218" i="3"/>
  <c r="F219" i="3"/>
  <c r="H219" i="3"/>
  <c r="F220" i="3"/>
  <c r="H220" i="3"/>
  <c r="F221" i="3"/>
  <c r="H221" i="3"/>
  <c r="F222" i="3"/>
  <c r="H222" i="3"/>
  <c r="F223" i="3"/>
  <c r="H223" i="3"/>
  <c r="F224" i="3"/>
  <c r="H224" i="3"/>
  <c r="F225" i="3"/>
  <c r="H225" i="3"/>
  <c r="F226" i="3"/>
  <c r="H226" i="3"/>
  <c r="H200" i="3"/>
  <c r="F200" i="3"/>
  <c r="F152" i="3"/>
  <c r="H152" i="3"/>
  <c r="F153" i="3"/>
  <c r="H153" i="3"/>
  <c r="F154" i="3"/>
  <c r="H154" i="3"/>
  <c r="F155" i="3"/>
  <c r="H155" i="3"/>
  <c r="F156" i="3"/>
  <c r="H156" i="3"/>
  <c r="F157" i="3"/>
  <c r="H157" i="3"/>
  <c r="F158" i="3"/>
  <c r="H158" i="3"/>
  <c r="F159" i="3"/>
  <c r="H159" i="3"/>
  <c r="F160" i="3"/>
  <c r="H160" i="3"/>
  <c r="F161" i="3"/>
  <c r="H161" i="3"/>
  <c r="F162" i="3"/>
  <c r="H162" i="3"/>
  <c r="F163" i="3"/>
  <c r="H163" i="3"/>
  <c r="F164" i="3"/>
  <c r="H164" i="3"/>
  <c r="F165" i="3"/>
  <c r="H165" i="3"/>
  <c r="F166" i="3"/>
  <c r="H166" i="3"/>
  <c r="F167" i="3"/>
  <c r="H167" i="3"/>
  <c r="F168" i="3"/>
  <c r="H168" i="3"/>
  <c r="F169" i="3"/>
  <c r="H169" i="3"/>
  <c r="F170" i="3"/>
  <c r="H170" i="3"/>
  <c r="F171" i="3"/>
  <c r="H171" i="3"/>
  <c r="F172" i="3"/>
  <c r="H172" i="3"/>
  <c r="F173" i="3"/>
  <c r="H173" i="3"/>
  <c r="F174" i="3"/>
  <c r="H174" i="3"/>
  <c r="F175" i="3"/>
  <c r="H175" i="3"/>
  <c r="F176" i="3"/>
  <c r="H176" i="3"/>
  <c r="F177" i="3"/>
  <c r="H177" i="3"/>
  <c r="H151" i="3"/>
  <c r="F151" i="3"/>
  <c r="F105" i="3"/>
  <c r="H105" i="3"/>
  <c r="F106" i="3"/>
  <c r="H106" i="3"/>
  <c r="F107" i="3"/>
  <c r="H107" i="3"/>
  <c r="F108" i="3"/>
  <c r="H108" i="3"/>
  <c r="F109" i="3"/>
  <c r="H109" i="3"/>
  <c r="F110" i="3"/>
  <c r="H110" i="3"/>
  <c r="F111" i="3"/>
  <c r="H111" i="3"/>
  <c r="F112" i="3"/>
  <c r="H112" i="3"/>
  <c r="F113" i="3"/>
  <c r="H113" i="3"/>
  <c r="F114" i="3"/>
  <c r="H114" i="3"/>
  <c r="F115" i="3"/>
  <c r="H115" i="3"/>
  <c r="F116" i="3"/>
  <c r="H116" i="3"/>
  <c r="F117" i="3"/>
  <c r="H117" i="3"/>
  <c r="F118" i="3"/>
  <c r="H118" i="3"/>
  <c r="F119" i="3"/>
  <c r="H119" i="3"/>
  <c r="F120" i="3"/>
  <c r="H120" i="3"/>
  <c r="F121" i="3"/>
  <c r="H121" i="3"/>
  <c r="F122" i="3"/>
  <c r="H122" i="3"/>
  <c r="F123" i="3"/>
  <c r="H123" i="3"/>
  <c r="F124" i="3"/>
  <c r="H124" i="3"/>
  <c r="F125" i="3"/>
  <c r="H125" i="3"/>
  <c r="F126" i="3"/>
  <c r="H126" i="3"/>
  <c r="F127" i="3"/>
  <c r="H127" i="3"/>
  <c r="F128" i="3"/>
  <c r="H128" i="3"/>
  <c r="F129" i="3"/>
  <c r="H129" i="3"/>
  <c r="F130" i="3"/>
  <c r="H130" i="3"/>
  <c r="H104" i="3"/>
  <c r="F104" i="3"/>
  <c r="F59" i="3"/>
  <c r="H59" i="3"/>
  <c r="F60" i="3"/>
  <c r="H60" i="3"/>
  <c r="F61" i="3"/>
  <c r="H61" i="3"/>
  <c r="F62" i="3"/>
  <c r="H62" i="3"/>
  <c r="F63" i="3"/>
  <c r="H63" i="3"/>
  <c r="F64" i="3"/>
  <c r="H64" i="3"/>
  <c r="F65" i="3"/>
  <c r="H65" i="3"/>
  <c r="F66" i="3"/>
  <c r="H66" i="3"/>
  <c r="F67" i="3"/>
  <c r="H67" i="3"/>
  <c r="F68" i="3"/>
  <c r="H68" i="3"/>
  <c r="F69" i="3"/>
  <c r="H69" i="3"/>
  <c r="F70" i="3"/>
  <c r="H70" i="3"/>
  <c r="F71" i="3"/>
  <c r="H71" i="3"/>
  <c r="F72" i="3"/>
  <c r="H72" i="3"/>
  <c r="F73" i="3"/>
  <c r="H73" i="3"/>
  <c r="F74" i="3"/>
  <c r="H74" i="3"/>
  <c r="F75" i="3"/>
  <c r="H75" i="3"/>
  <c r="F76" i="3"/>
  <c r="H76" i="3"/>
  <c r="F77" i="3"/>
  <c r="H77" i="3"/>
  <c r="F78" i="3"/>
  <c r="H78" i="3"/>
  <c r="F79" i="3"/>
  <c r="H79" i="3"/>
  <c r="F80" i="3"/>
  <c r="H80" i="3"/>
  <c r="F81" i="3"/>
  <c r="H81" i="3"/>
  <c r="F82" i="3"/>
  <c r="H82" i="3"/>
  <c r="F83" i="3"/>
  <c r="H83" i="3"/>
  <c r="F84" i="3"/>
  <c r="H84" i="3"/>
  <c r="H58" i="3"/>
  <c r="F58" i="3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6" i="4"/>
  <c r="H290" i="3" l="1"/>
  <c r="H291" i="3"/>
  <c r="H292" i="3"/>
  <c r="H293" i="3"/>
  <c r="H294" i="3"/>
  <c r="H295" i="3"/>
  <c r="H289" i="3"/>
  <c r="F290" i="3"/>
  <c r="F291" i="3"/>
  <c r="F292" i="3"/>
  <c r="F293" i="3"/>
  <c r="F294" i="3"/>
  <c r="F295" i="3"/>
  <c r="F289" i="3"/>
  <c r="D290" i="3"/>
  <c r="D291" i="3"/>
  <c r="D292" i="3"/>
  <c r="D293" i="3"/>
  <c r="D294" i="3"/>
  <c r="D295" i="3"/>
  <c r="D289" i="3"/>
  <c r="H241" i="3"/>
  <c r="H242" i="3"/>
  <c r="H243" i="3"/>
  <c r="H244" i="3"/>
  <c r="H245" i="3"/>
  <c r="H246" i="3"/>
  <c r="H240" i="3"/>
  <c r="F241" i="3"/>
  <c r="F242" i="3"/>
  <c r="F243" i="3"/>
  <c r="F244" i="3"/>
  <c r="F245" i="3"/>
  <c r="F246" i="3"/>
  <c r="F240" i="3"/>
  <c r="D241" i="3"/>
  <c r="D242" i="3"/>
  <c r="D243" i="3"/>
  <c r="D244" i="3"/>
  <c r="D245" i="3"/>
  <c r="D246" i="3"/>
  <c r="D240" i="3"/>
  <c r="H193" i="3"/>
  <c r="H194" i="3"/>
  <c r="H195" i="3"/>
  <c r="H196" i="3"/>
  <c r="H197" i="3"/>
  <c r="H198" i="3"/>
  <c r="H192" i="3"/>
  <c r="F193" i="3"/>
  <c r="F194" i="3"/>
  <c r="F195" i="3"/>
  <c r="F196" i="3"/>
  <c r="F197" i="3"/>
  <c r="F198" i="3"/>
  <c r="F192" i="3"/>
  <c r="D193" i="3"/>
  <c r="D194" i="3"/>
  <c r="D195" i="3"/>
  <c r="D196" i="3"/>
  <c r="D197" i="3"/>
  <c r="D198" i="3"/>
  <c r="D192" i="3"/>
  <c r="H144" i="3"/>
  <c r="H145" i="3"/>
  <c r="H146" i="3"/>
  <c r="H147" i="3"/>
  <c r="H148" i="3"/>
  <c r="H149" i="3"/>
  <c r="H143" i="3"/>
  <c r="F144" i="3"/>
  <c r="F145" i="3"/>
  <c r="F146" i="3"/>
  <c r="F147" i="3"/>
  <c r="F148" i="3"/>
  <c r="F149" i="3"/>
  <c r="F143" i="3"/>
  <c r="D144" i="3"/>
  <c r="D145" i="3"/>
  <c r="D146" i="3"/>
  <c r="D147" i="3"/>
  <c r="D148" i="3"/>
  <c r="D149" i="3"/>
  <c r="D143" i="3"/>
  <c r="H97" i="3"/>
  <c r="H98" i="3"/>
  <c r="H99" i="3"/>
  <c r="H100" i="3"/>
  <c r="H101" i="3"/>
  <c r="H102" i="3"/>
  <c r="H96" i="3"/>
  <c r="F97" i="3"/>
  <c r="F98" i="3"/>
  <c r="F99" i="3"/>
  <c r="F100" i="3"/>
  <c r="F101" i="3"/>
  <c r="F102" i="3"/>
  <c r="F96" i="3"/>
  <c r="D97" i="3"/>
  <c r="D98" i="3"/>
  <c r="D99" i="3"/>
  <c r="D100" i="3"/>
  <c r="D101" i="3"/>
  <c r="D102" i="3"/>
  <c r="D96" i="3"/>
  <c r="H51" i="3"/>
  <c r="H52" i="3"/>
  <c r="H53" i="3"/>
  <c r="H54" i="3"/>
  <c r="H55" i="3"/>
  <c r="H56" i="3"/>
  <c r="H50" i="3"/>
  <c r="F51" i="3"/>
  <c r="F52" i="3"/>
  <c r="F53" i="3"/>
  <c r="F54" i="3"/>
  <c r="F55" i="3"/>
  <c r="F56" i="3"/>
  <c r="F50" i="3"/>
  <c r="D51" i="3"/>
  <c r="D52" i="3"/>
  <c r="D53" i="3"/>
  <c r="D54" i="3"/>
  <c r="D55" i="3"/>
  <c r="D56" i="3"/>
  <c r="D50" i="3"/>
  <c r="I290" i="3" l="1"/>
  <c r="I291" i="3"/>
  <c r="I292" i="3"/>
  <c r="I293" i="3"/>
  <c r="I294" i="3"/>
  <c r="I295" i="3"/>
  <c r="I241" i="3"/>
  <c r="I242" i="3"/>
  <c r="I243" i="3"/>
  <c r="I244" i="3"/>
  <c r="I245" i="3"/>
  <c r="I246" i="3"/>
  <c r="I193" i="3"/>
  <c r="I194" i="3"/>
  <c r="I195" i="3"/>
  <c r="I196" i="3"/>
  <c r="I197" i="3"/>
  <c r="I198" i="3"/>
  <c r="I144" i="3"/>
  <c r="I145" i="3"/>
  <c r="I146" i="3"/>
  <c r="I147" i="3"/>
  <c r="I148" i="3"/>
  <c r="I149" i="3"/>
  <c r="I97" i="3"/>
  <c r="I98" i="3"/>
  <c r="I99" i="3"/>
  <c r="I100" i="3"/>
  <c r="I101" i="3"/>
  <c r="I102" i="3"/>
  <c r="I51" i="3"/>
  <c r="I52" i="3"/>
  <c r="I53" i="3"/>
  <c r="I54" i="3"/>
  <c r="I55" i="3"/>
  <c r="I56" i="3"/>
  <c r="C7" i="3"/>
  <c r="C8" i="3"/>
  <c r="C9" i="3"/>
  <c r="C10" i="3"/>
  <c r="C11" i="3"/>
  <c r="C12" i="3"/>
  <c r="C6" i="3"/>
  <c r="A7" i="3"/>
  <c r="A51" i="3" s="1"/>
  <c r="A97" i="3" s="1"/>
  <c r="A144" i="3" s="1"/>
  <c r="A193" i="3" s="1"/>
  <c r="A241" i="3" s="1"/>
  <c r="A290" i="3" s="1"/>
  <c r="A8" i="3"/>
  <c r="A52" i="3" s="1"/>
  <c r="A98" i="3" s="1"/>
  <c r="A145" i="3" s="1"/>
  <c r="A194" i="3" s="1"/>
  <c r="A242" i="3" s="1"/>
  <c r="A291" i="3" s="1"/>
  <c r="A9" i="3"/>
  <c r="A53" i="3" s="1"/>
  <c r="A99" i="3" s="1"/>
  <c r="A146" i="3" s="1"/>
  <c r="A195" i="3" s="1"/>
  <c r="A243" i="3" s="1"/>
  <c r="A292" i="3" s="1"/>
  <c r="A10" i="3"/>
  <c r="A54" i="3" s="1"/>
  <c r="A100" i="3" s="1"/>
  <c r="A147" i="3" s="1"/>
  <c r="A196" i="3" s="1"/>
  <c r="A244" i="3" s="1"/>
  <c r="A293" i="3" s="1"/>
  <c r="A11" i="3"/>
  <c r="A55" i="3" s="1"/>
  <c r="A101" i="3" s="1"/>
  <c r="A148" i="3" s="1"/>
  <c r="A197" i="3" s="1"/>
  <c r="A245" i="3" s="1"/>
  <c r="A294" i="3" s="1"/>
  <c r="A12" i="3"/>
  <c r="A56" i="3" s="1"/>
  <c r="A102" i="3" s="1"/>
  <c r="A149" i="3" s="1"/>
  <c r="A198" i="3" s="1"/>
  <c r="A246" i="3" s="1"/>
  <c r="A295" i="3" s="1"/>
  <c r="A6" i="3"/>
  <c r="A50" i="3" s="1"/>
  <c r="A96" i="3" s="1"/>
  <c r="A143" i="3" s="1"/>
  <c r="A192" i="3" s="1"/>
  <c r="A240" i="3" s="1"/>
  <c r="A289" i="3" s="1"/>
  <c r="D12" i="3" l="1"/>
  <c r="D11" i="3"/>
  <c r="D10" i="3"/>
  <c r="D9" i="3"/>
  <c r="D8" i="3"/>
  <c r="D7" i="3"/>
  <c r="B1" i="3" l="1"/>
  <c r="B43" i="3" s="1"/>
  <c r="B89" i="3" s="1"/>
  <c r="B136" i="3" s="1"/>
  <c r="B185" i="3" s="1"/>
  <c r="B233" i="3" s="1"/>
  <c r="B282" i="3" s="1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B14" i="1" l="1"/>
  <c r="C14" i="4" s="1"/>
  <c r="C15" i="3" l="1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27" i="4" l="1"/>
  <c r="A28" i="4"/>
  <c r="A29" i="4"/>
  <c r="A30" i="4"/>
  <c r="A31" i="4"/>
  <c r="A32" i="4"/>
  <c r="A33" i="4"/>
  <c r="A34" i="4"/>
  <c r="A35" i="4"/>
  <c r="A36" i="4"/>
  <c r="A37" i="4"/>
  <c r="D1" i="3" l="1"/>
  <c r="D1" i="4"/>
  <c r="H1" i="2"/>
  <c r="A6" i="4"/>
  <c r="B1" i="2"/>
  <c r="F1" i="2" l="1"/>
  <c r="A1" i="4" l="1"/>
  <c r="B1" i="4"/>
  <c r="B2" i="4"/>
  <c r="A1" i="3"/>
  <c r="B2" i="3"/>
  <c r="A14" i="3"/>
  <c r="C14" i="3"/>
  <c r="A43" i="3"/>
  <c r="B44" i="3"/>
  <c r="F85" i="3"/>
  <c r="F86" i="3" s="1"/>
  <c r="A58" i="3"/>
  <c r="I60" i="3"/>
  <c r="I62" i="3"/>
  <c r="I64" i="3"/>
  <c r="I66" i="3"/>
  <c r="I68" i="3"/>
  <c r="I70" i="3"/>
  <c r="I72" i="3"/>
  <c r="I74" i="3"/>
  <c r="I76" i="3"/>
  <c r="I78" i="3"/>
  <c r="I80" i="3"/>
  <c r="I82" i="3"/>
  <c r="C85" i="3"/>
  <c r="C86" i="3" s="1"/>
  <c r="E85" i="3"/>
  <c r="E86" i="3" s="1"/>
  <c r="G85" i="3"/>
  <c r="G86" i="3" s="1"/>
  <c r="H86" i="3" s="1"/>
  <c r="A89" i="3"/>
  <c r="B90" i="3"/>
  <c r="D131" i="3"/>
  <c r="F131" i="3"/>
  <c r="H131" i="3"/>
  <c r="A103" i="3"/>
  <c r="A104" i="3"/>
  <c r="I104" i="3"/>
  <c r="I106" i="3"/>
  <c r="I108" i="3"/>
  <c r="I110" i="3"/>
  <c r="I112" i="3"/>
  <c r="I114" i="3"/>
  <c r="I116" i="3"/>
  <c r="I118" i="3"/>
  <c r="I120" i="3"/>
  <c r="I122" i="3"/>
  <c r="I123" i="3"/>
  <c r="I124" i="3"/>
  <c r="I125" i="3"/>
  <c r="I126" i="3"/>
  <c r="I127" i="3"/>
  <c r="I128" i="3"/>
  <c r="I129" i="3"/>
  <c r="I130" i="3"/>
  <c r="C131" i="3"/>
  <c r="E131" i="3"/>
  <c r="G131" i="3"/>
  <c r="A136" i="3"/>
  <c r="B137" i="3"/>
  <c r="A150" i="3"/>
  <c r="A151" i="3"/>
  <c r="C178" i="3"/>
  <c r="E178" i="3"/>
  <c r="G178" i="3"/>
  <c r="A185" i="3"/>
  <c r="B186" i="3"/>
  <c r="F227" i="3"/>
  <c r="A199" i="3"/>
  <c r="A200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C227" i="3"/>
  <c r="E227" i="3"/>
  <c r="G227" i="3"/>
  <c r="A233" i="3"/>
  <c r="B234" i="3"/>
  <c r="A247" i="3"/>
  <c r="A248" i="3"/>
  <c r="C275" i="3"/>
  <c r="E275" i="3"/>
  <c r="G275" i="3"/>
  <c r="A282" i="3"/>
  <c r="B283" i="3"/>
  <c r="D324" i="3"/>
  <c r="A296" i="3"/>
  <c r="A297" i="3"/>
  <c r="C324" i="3"/>
  <c r="E324" i="3"/>
  <c r="G324" i="3"/>
  <c r="A1" i="2"/>
  <c r="Q1" i="2"/>
  <c r="C3" i="2"/>
  <c r="F3" i="2"/>
  <c r="I3" i="2"/>
  <c r="L3" i="2"/>
  <c r="O3" i="2"/>
  <c r="R3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B6" i="1"/>
  <c r="C6" i="4" s="1"/>
  <c r="AB7" i="1"/>
  <c r="C7" i="4" s="1"/>
  <c r="AB8" i="1"/>
  <c r="C8" i="4" s="1"/>
  <c r="AB9" i="1"/>
  <c r="C9" i="4" s="1"/>
  <c r="AB10" i="1"/>
  <c r="C10" i="4" s="1"/>
  <c r="AB11" i="1"/>
  <c r="C11" i="4" s="1"/>
  <c r="AB12" i="1"/>
  <c r="C12" i="4" s="1"/>
  <c r="AB13" i="1"/>
  <c r="C13" i="4" s="1"/>
  <c r="AB15" i="1"/>
  <c r="C15" i="4" s="1"/>
  <c r="AB16" i="1"/>
  <c r="C16" i="4" s="1"/>
  <c r="AB17" i="1"/>
  <c r="C17" i="4" s="1"/>
  <c r="AB18" i="1"/>
  <c r="C18" i="4" s="1"/>
  <c r="AB19" i="1"/>
  <c r="C19" i="4" s="1"/>
  <c r="AB20" i="1"/>
  <c r="C20" i="4" s="1"/>
  <c r="AB21" i="1"/>
  <c r="C21" i="4" s="1"/>
  <c r="AB22" i="1"/>
  <c r="C22" i="4" s="1"/>
  <c r="AB23" i="1"/>
  <c r="C23" i="4" s="1"/>
  <c r="AB24" i="1"/>
  <c r="C24" i="4" s="1"/>
  <c r="AB25" i="1"/>
  <c r="C25" i="4" s="1"/>
  <c r="AB26" i="1"/>
  <c r="C26" i="4" s="1"/>
  <c r="AB27" i="1"/>
  <c r="C27" i="4" s="1"/>
  <c r="AB28" i="1"/>
  <c r="C28" i="4" s="1"/>
  <c r="AB29" i="1"/>
  <c r="C29" i="4" s="1"/>
  <c r="AB30" i="1"/>
  <c r="C30" i="4" s="1"/>
  <c r="AB31" i="1"/>
  <c r="C31" i="4" s="1"/>
  <c r="AB32" i="1"/>
  <c r="C32" i="4" s="1"/>
  <c r="AB33" i="1"/>
  <c r="C33" i="4" s="1"/>
  <c r="AB34" i="1"/>
  <c r="C34" i="4" s="1"/>
  <c r="AB35" i="1"/>
  <c r="C35" i="4" s="1"/>
  <c r="AB36" i="1"/>
  <c r="C36" i="4" s="1"/>
  <c r="AB37" i="1"/>
  <c r="C37" i="4" s="1"/>
  <c r="AB38" i="1"/>
  <c r="AB39" i="1"/>
  <c r="G40" i="1"/>
  <c r="K40" i="1"/>
  <c r="O40" i="1"/>
  <c r="S40" i="1"/>
  <c r="W40" i="1"/>
  <c r="AA40" i="1"/>
  <c r="C41" i="3" l="1"/>
  <c r="C53" i="2"/>
  <c r="F53" i="2"/>
  <c r="D53" i="2"/>
  <c r="I323" i="3"/>
  <c r="I315" i="3"/>
  <c r="I307" i="3"/>
  <c r="I273" i="3"/>
  <c r="I271" i="3"/>
  <c r="I269" i="3"/>
  <c r="I50" i="3"/>
  <c r="I322" i="3"/>
  <c r="I309" i="3"/>
  <c r="I305" i="3"/>
  <c r="I316" i="3"/>
  <c r="I306" i="3"/>
  <c r="I260" i="3"/>
  <c r="I258" i="3"/>
  <c r="I254" i="3"/>
  <c r="I250" i="3"/>
  <c r="I177" i="3"/>
  <c r="I175" i="3"/>
  <c r="I173" i="3"/>
  <c r="I171" i="3"/>
  <c r="I169" i="3"/>
  <c r="I165" i="3"/>
  <c r="I157" i="3"/>
  <c r="I151" i="3"/>
  <c r="Q53" i="2"/>
  <c r="M53" i="2"/>
  <c r="I53" i="2"/>
  <c r="E53" i="2"/>
  <c r="G53" i="2"/>
  <c r="I318" i="3"/>
  <c r="I304" i="3"/>
  <c r="I321" i="3"/>
  <c r="I319" i="3"/>
  <c r="I308" i="3"/>
  <c r="I301" i="3"/>
  <c r="I299" i="3"/>
  <c r="S53" i="2"/>
  <c r="K53" i="2"/>
  <c r="I289" i="3"/>
  <c r="I192" i="3"/>
  <c r="I227" i="3" s="1"/>
  <c r="I256" i="3"/>
  <c r="I317" i="3"/>
  <c r="I310" i="3"/>
  <c r="I248" i="3"/>
  <c r="I313" i="3"/>
  <c r="I311" i="3"/>
  <c r="I263" i="3"/>
  <c r="I267" i="3"/>
  <c r="I161" i="3"/>
  <c r="I312" i="3"/>
  <c r="I302" i="3"/>
  <c r="I300" i="3"/>
  <c r="I297" i="3"/>
  <c r="I265" i="3"/>
  <c r="I159" i="3"/>
  <c r="I167" i="3"/>
  <c r="R53" i="2"/>
  <c r="L53" i="2"/>
  <c r="O53" i="2"/>
  <c r="N53" i="2"/>
  <c r="H53" i="2"/>
  <c r="F324" i="3"/>
  <c r="I298" i="3"/>
  <c r="I163" i="3"/>
  <c r="I155" i="3"/>
  <c r="I153" i="3"/>
  <c r="P53" i="2"/>
  <c r="I252" i="3"/>
  <c r="T53" i="2"/>
  <c r="J53" i="2"/>
  <c r="E285" i="3"/>
  <c r="A325" i="3" s="1"/>
  <c r="E236" i="3"/>
  <c r="A276" i="3" s="1"/>
  <c r="E139" i="3"/>
  <c r="A179" i="3" s="1"/>
  <c r="E46" i="3"/>
  <c r="A87" i="3" s="1"/>
  <c r="E188" i="3"/>
  <c r="A228" i="3" s="1"/>
  <c r="E92" i="3"/>
  <c r="A132" i="3" s="1"/>
  <c r="D227" i="3"/>
  <c r="F178" i="3"/>
  <c r="AB40" i="1"/>
  <c r="H324" i="3"/>
  <c r="I320" i="3"/>
  <c r="I314" i="3"/>
  <c r="I303" i="3"/>
  <c r="I274" i="3"/>
  <c r="I272" i="3"/>
  <c r="I270" i="3"/>
  <c r="I268" i="3"/>
  <c r="I266" i="3"/>
  <c r="I264" i="3"/>
  <c r="I262" i="3"/>
  <c r="F275" i="3"/>
  <c r="H227" i="3"/>
  <c r="I261" i="3"/>
  <c r="I259" i="3"/>
  <c r="I257" i="3"/>
  <c r="I255" i="3"/>
  <c r="I253" i="3"/>
  <c r="I251" i="3"/>
  <c r="I249" i="3"/>
  <c r="I240" i="3"/>
  <c r="D275" i="3"/>
  <c r="I176" i="3"/>
  <c r="I174" i="3"/>
  <c r="I172" i="3"/>
  <c r="I170" i="3"/>
  <c r="I168" i="3"/>
  <c r="I166" i="3"/>
  <c r="I164" i="3"/>
  <c r="I162" i="3"/>
  <c r="I160" i="3"/>
  <c r="I158" i="3"/>
  <c r="I156" i="3"/>
  <c r="I154" i="3"/>
  <c r="I152" i="3"/>
  <c r="I143" i="3"/>
  <c r="D178" i="3"/>
  <c r="I121" i="3"/>
  <c r="I119" i="3"/>
  <c r="I117" i="3"/>
  <c r="I115" i="3"/>
  <c r="I113" i="3"/>
  <c r="I111" i="3"/>
  <c r="I109" i="3"/>
  <c r="I107" i="3"/>
  <c r="I105" i="3"/>
  <c r="I96" i="3"/>
  <c r="I84" i="3"/>
  <c r="I83" i="3"/>
  <c r="I81" i="3"/>
  <c r="I79" i="3"/>
  <c r="I77" i="3"/>
  <c r="I75" i="3"/>
  <c r="I73" i="3"/>
  <c r="I71" i="3"/>
  <c r="I69" i="3"/>
  <c r="I67" i="3"/>
  <c r="I65" i="3"/>
  <c r="I63" i="3"/>
  <c r="I61" i="3"/>
  <c r="I59" i="3"/>
  <c r="E38" i="4"/>
  <c r="C38" i="4"/>
  <c r="D85" i="3"/>
  <c r="D86" i="3" s="1"/>
  <c r="H275" i="3"/>
  <c r="H178" i="3"/>
  <c r="I58" i="3"/>
  <c r="H85" i="3"/>
  <c r="D6" i="3" l="1"/>
  <c r="D26" i="3"/>
  <c r="D24" i="3"/>
  <c r="D20" i="3"/>
  <c r="D35" i="3"/>
  <c r="D18" i="3"/>
  <c r="D38" i="3"/>
  <c r="D36" i="3"/>
  <c r="D16" i="3"/>
  <c r="D15" i="3"/>
  <c r="D39" i="3"/>
  <c r="D17" i="3"/>
  <c r="D25" i="3"/>
  <c r="D33" i="3"/>
  <c r="D40" i="3"/>
  <c r="D30" i="3"/>
  <c r="D22" i="3"/>
  <c r="D31" i="3"/>
  <c r="D28" i="3"/>
  <c r="D32" i="3"/>
  <c r="D21" i="3"/>
  <c r="D29" i="3"/>
  <c r="D37" i="3"/>
  <c r="D34" i="3"/>
  <c r="D19" i="3"/>
  <c r="D27" i="3"/>
  <c r="D23" i="3"/>
  <c r="I324" i="3"/>
  <c r="I178" i="3"/>
  <c r="I275" i="3"/>
  <c r="I131" i="3"/>
  <c r="I85" i="3"/>
  <c r="I86" i="3" s="1"/>
  <c r="D14" i="3"/>
  <c r="D41" i="3" l="1"/>
</calcChain>
</file>

<file path=xl/sharedStrings.xml><?xml version="1.0" encoding="utf-8"?>
<sst xmlns="http://schemas.openxmlformats.org/spreadsheetml/2006/main" count="247" uniqueCount="80">
  <si>
    <t>Grievance #:</t>
  </si>
  <si>
    <t>Date of Infraction(s):</t>
  </si>
  <si>
    <t>8/WA</t>
  </si>
  <si>
    <t>RT #</t>
  </si>
  <si>
    <t>Saturday</t>
  </si>
  <si>
    <t>Act</t>
  </si>
  <si>
    <t>Monday</t>
  </si>
  <si>
    <t>Tuesday</t>
  </si>
  <si>
    <t>Wednesday</t>
  </si>
  <si>
    <t>Thursday</t>
  </si>
  <si>
    <t>Friday</t>
  </si>
  <si>
    <t>Totals</t>
  </si>
  <si>
    <t>Rt</t>
  </si>
  <si>
    <t>Hrs</t>
  </si>
  <si>
    <t>8 = 8 Hour Carrier</t>
  </si>
  <si>
    <t>Hrs = Time Taken On Auxiliary Assistance</t>
  </si>
  <si>
    <t>WA = Work Assignment Carrier</t>
  </si>
  <si>
    <t>Rt = Route</t>
  </si>
  <si>
    <t>Sat</t>
  </si>
  <si>
    <t>Mon</t>
  </si>
  <si>
    <t>Tues</t>
  </si>
  <si>
    <t>Wed</t>
  </si>
  <si>
    <t>Thur</t>
  </si>
  <si>
    <t>Fri</t>
  </si>
  <si>
    <t>OT</t>
  </si>
  <si>
    <t>POT</t>
  </si>
  <si>
    <t>ODL Carriers (10/12 Hrs)</t>
  </si>
  <si>
    <t>ST</t>
  </si>
  <si>
    <t xml:space="preserve">OT = Overtime </t>
  </si>
  <si>
    <t>POT = Penalty Overtime</t>
  </si>
  <si>
    <t>Units</t>
  </si>
  <si>
    <t>Name</t>
  </si>
  <si>
    <t>POT Pay</t>
  </si>
  <si>
    <t>Total</t>
  </si>
  <si>
    <t>Emp. ID #</t>
  </si>
  <si>
    <t>A/L = Annual Leave</t>
  </si>
  <si>
    <t>SDO = Scheduled Day Off</t>
  </si>
  <si>
    <t>S/L = Sick Leave</t>
  </si>
  <si>
    <t>ODL Avail = ODL carriers not scheduled on their SDO</t>
  </si>
  <si>
    <t xml:space="preserve">ODL Avail </t>
  </si>
  <si>
    <t>HAR = Hours Analysis Report</t>
  </si>
  <si>
    <t>Hours Worked</t>
  </si>
  <si>
    <t>Monetary Remedy</t>
  </si>
  <si>
    <t>hrs -</t>
  </si>
  <si>
    <t>Remedy Requested:</t>
  </si>
  <si>
    <t>OT Pay</t>
  </si>
  <si>
    <t>POT Hrs</t>
  </si>
  <si>
    <t>Hours Available ==&gt;</t>
  </si>
  <si>
    <t xml:space="preserve">Emp ID </t>
  </si>
  <si>
    <t>Grand Total</t>
  </si>
  <si>
    <t>OT Hrs</t>
  </si>
  <si>
    <t>ST = Straight Time</t>
  </si>
  <si>
    <t>ST Hrs</t>
  </si>
  <si>
    <t>ST Pay</t>
  </si>
  <si>
    <t>ODL CARRIERS 10/12 HOURS</t>
  </si>
  <si>
    <t>EMR Pg#</t>
  </si>
  <si>
    <t>HAR Pg#</t>
  </si>
  <si>
    <t>Date:</t>
  </si>
  <si>
    <t>Date:          Thursday</t>
  </si>
  <si>
    <t>Date:              Friday</t>
  </si>
  <si>
    <t>Date:      Wednesday</t>
  </si>
  <si>
    <t>Date:          Tuesday</t>
  </si>
  <si>
    <t>Date:           Monday</t>
  </si>
  <si>
    <t>Date:          Saturday</t>
  </si>
  <si>
    <t>10hr/12hr</t>
  </si>
  <si>
    <t>Station:</t>
  </si>
  <si>
    <t>Attacment 17-1</t>
  </si>
  <si>
    <t>ATTACHMENT 17-2</t>
  </si>
  <si>
    <t>Act = Actual Violation Time That Can Be Claimed</t>
  </si>
  <si>
    <t>EER = Employee Everything Report</t>
  </si>
  <si>
    <t>O/S = Cased &amp; Carried on Route</t>
  </si>
  <si>
    <t>O = Office Auxiliary Assistance</t>
  </si>
  <si>
    <t>S = Street Auxiliary Assistance</t>
  </si>
  <si>
    <t>OT = Overtime on Own Route</t>
  </si>
  <si>
    <t>O/S</t>
  </si>
  <si>
    <t>CCA Carriers</t>
  </si>
  <si>
    <t>Lockhill</t>
  </si>
  <si>
    <t>421-927-16</t>
  </si>
  <si>
    <t>17-23 September, 2016</t>
  </si>
  <si>
    <t>100 %  of  Straight Time (ST)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</si>
</sst>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  <numFmt numFmtId="166" formatCode="00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1">
    <xf numFmtId="0" fontId="0" fillId="0" borderId="0" xfId="0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/>
    <xf numFmtId="2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0" fillId="0" borderId="0" xfId="0" applyNumberFormat="1" applyProtection="1">
      <protection locked="0"/>
    </xf>
    <xf numFmtId="49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0" fontId="3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49" fontId="3" fillId="0" borderId="0" xfId="0" applyNumberFormat="1" applyFont="1" applyFill="1" applyBorder="1"/>
    <xf numFmtId="0" fontId="3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4" fontId="1" fillId="0" borderId="0" xfId="1"/>
    <xf numFmtId="44" fontId="3" fillId="0" borderId="0" xfId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2" fontId="3" fillId="0" borderId="8" xfId="0" applyNumberFormat="1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2" fontId="3" fillId="0" borderId="9" xfId="0" applyNumberFormat="1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49" fontId="3" fillId="0" borderId="10" xfId="0" applyNumberFormat="1" applyFont="1" applyBorder="1" applyAlignment="1" applyProtection="1">
      <alignment horizontal="right"/>
      <protection hidden="1"/>
    </xf>
    <xf numFmtId="49" fontId="3" fillId="0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protection hidden="1"/>
    </xf>
    <xf numFmtId="0" fontId="0" fillId="0" borderId="12" xfId="0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2" fontId="0" fillId="0" borderId="22" xfId="0" applyNumberFormat="1" applyBorder="1" applyAlignment="1" applyProtection="1">
      <alignment horizontal="center"/>
      <protection locked="0"/>
    </xf>
    <xf numFmtId="2" fontId="0" fillId="0" borderId="24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1" fontId="3" fillId="0" borderId="0" xfId="0" applyNumberFormat="1" applyFont="1" applyBorder="1" applyProtection="1">
      <protection hidden="1"/>
    </xf>
    <xf numFmtId="1" fontId="3" fillId="0" borderId="0" xfId="0" applyNumberFormat="1" applyFont="1" applyBorder="1" applyAlignment="1" applyProtection="1">
      <alignment horizontal="left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2" fontId="3" fillId="0" borderId="13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2" fontId="3" fillId="0" borderId="30" xfId="0" applyNumberFormat="1" applyFont="1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locked="0"/>
    </xf>
    <xf numFmtId="2" fontId="6" fillId="4" borderId="7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left"/>
      <protection hidden="1"/>
    </xf>
    <xf numFmtId="44" fontId="1" fillId="0" borderId="0" xfId="1" applyProtection="1">
      <protection hidden="1"/>
    </xf>
    <xf numFmtId="0" fontId="3" fillId="0" borderId="5" xfId="0" applyNumberFormat="1" applyFont="1" applyBorder="1" applyAlignment="1" applyProtection="1">
      <alignment horizontal="left"/>
      <protection hidden="1"/>
    </xf>
    <xf numFmtId="0" fontId="3" fillId="0" borderId="5" xfId="0" applyNumberFormat="1" applyFont="1" applyBorder="1" applyAlignment="1" applyProtection="1">
      <protection hidden="1"/>
    </xf>
    <xf numFmtId="44" fontId="3" fillId="0" borderId="0" xfId="1" applyFont="1" applyProtection="1"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44" fontId="3" fillId="0" borderId="15" xfId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39" fontId="0" fillId="2" borderId="12" xfId="0" applyNumberFormat="1" applyFill="1" applyBorder="1" applyAlignment="1" applyProtection="1">
      <alignment horizontal="center" vertical="center"/>
      <protection hidden="1"/>
    </xf>
    <xf numFmtId="44" fontId="3" fillId="2" borderId="17" xfId="0" applyNumberFormat="1" applyFont="1" applyFill="1" applyBorder="1" applyAlignment="1" applyProtection="1">
      <alignment horizontal="left" vertical="center"/>
      <protection hidden="1"/>
    </xf>
    <xf numFmtId="0" fontId="8" fillId="2" borderId="36" xfId="0" applyFont="1" applyFill="1" applyBorder="1" applyAlignment="1" applyProtection="1">
      <alignment horizontal="right" vertical="center"/>
      <protection hidden="1"/>
    </xf>
    <xf numFmtId="39" fontId="3" fillId="2" borderId="37" xfId="0" applyNumberFormat="1" applyFont="1" applyFill="1" applyBorder="1" applyAlignment="1" applyProtection="1">
      <alignment horizontal="center" vertical="center"/>
      <protection hidden="1"/>
    </xf>
    <xf numFmtId="44" fontId="3" fillId="2" borderId="38" xfId="0" applyNumberFormat="1" applyFont="1" applyFill="1" applyBorder="1" applyAlignment="1" applyProtection="1">
      <alignment horizontal="left" vertical="center"/>
      <protection hidden="1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vertical="center"/>
      <protection hidden="1"/>
    </xf>
    <xf numFmtId="44" fontId="7" fillId="0" borderId="0" xfId="1" applyFont="1" applyAlignment="1" applyProtection="1">
      <alignment vertical="center"/>
      <protection hidden="1"/>
    </xf>
    <xf numFmtId="0" fontId="3" fillId="0" borderId="39" xfId="0" applyNumberFormat="1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vertical="center"/>
      <protection hidden="1"/>
    </xf>
    <xf numFmtId="2" fontId="3" fillId="2" borderId="0" xfId="0" applyNumberFormat="1" applyFont="1" applyFill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44" fontId="1" fillId="0" borderId="0" xfId="1" applyAlignment="1" applyProtection="1">
      <alignment vertical="center"/>
      <protection hidden="1"/>
    </xf>
    <xf numFmtId="44" fontId="3" fillId="0" borderId="0" xfId="1" applyFont="1" applyAlignment="1" applyProtection="1">
      <alignment vertical="center"/>
      <protection hidden="1"/>
    </xf>
    <xf numFmtId="44" fontId="3" fillId="0" borderId="13" xfId="1" applyFont="1" applyBorder="1" applyAlignment="1" applyProtection="1">
      <alignment horizontal="center" vertical="center"/>
      <protection hidden="1"/>
    </xf>
    <xf numFmtId="44" fontId="3" fillId="0" borderId="15" xfId="1" applyFont="1" applyFill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44" fontId="1" fillId="0" borderId="12" xfId="1" applyBorder="1" applyAlignment="1" applyProtection="1">
      <alignment horizontal="center" vertical="center"/>
      <protection hidden="1"/>
    </xf>
    <xf numFmtId="44" fontId="3" fillId="2" borderId="17" xfId="1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44" xfId="0" applyBorder="1" applyAlignment="1" applyProtection="1">
      <alignment vertical="center"/>
      <protection hidden="1"/>
    </xf>
    <xf numFmtId="2" fontId="3" fillId="2" borderId="37" xfId="0" applyNumberFormat="1" applyFont="1" applyFill="1" applyBorder="1" applyAlignment="1" applyProtection="1">
      <alignment vertical="center"/>
      <protection hidden="1"/>
    </xf>
    <xf numFmtId="44" fontId="3" fillId="2" borderId="37" xfId="1" applyFont="1" applyFill="1" applyBorder="1" applyAlignment="1" applyProtection="1">
      <alignment vertical="center"/>
      <protection hidden="1"/>
    </xf>
    <xf numFmtId="39" fontId="3" fillId="2" borderId="37" xfId="1" applyNumberFormat="1" applyFont="1" applyFill="1" applyBorder="1" applyAlignment="1" applyProtection="1">
      <alignment vertical="center"/>
      <protection hidden="1"/>
    </xf>
    <xf numFmtId="164" fontId="9" fillId="0" borderId="0" xfId="0" applyNumberFormat="1" applyFont="1" applyAlignment="1" applyProtection="1">
      <alignment horizontal="right"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44" fontId="1" fillId="0" borderId="0" xfId="1" applyBorder="1" applyAlignment="1" applyProtection="1">
      <alignment vertical="center"/>
      <protection hidden="1"/>
    </xf>
    <xf numFmtId="43" fontId="5" fillId="0" borderId="0" xfId="0" applyNumberFormat="1" applyFont="1" applyBorder="1" applyAlignment="1" applyProtection="1">
      <alignment horizontal="left" vertical="center"/>
      <protection hidden="1"/>
    </xf>
    <xf numFmtId="43" fontId="3" fillId="0" borderId="5" xfId="0" applyNumberFormat="1" applyFont="1" applyBorder="1" applyAlignment="1" applyProtection="1">
      <alignment horizontal="left"/>
      <protection hidden="1"/>
    </xf>
    <xf numFmtId="2" fontId="0" fillId="0" borderId="0" xfId="0" applyNumberFormat="1" applyBorder="1" applyProtection="1">
      <protection hidden="1"/>
    </xf>
    <xf numFmtId="44" fontId="1" fillId="0" borderId="0" xfId="1" applyBorder="1" applyProtection="1">
      <protection hidden="1"/>
    </xf>
    <xf numFmtId="43" fontId="3" fillId="0" borderId="0" xfId="0" applyNumberFormat="1" applyFont="1" applyBorder="1" applyAlignment="1" applyProtection="1">
      <alignment horizontal="left"/>
      <protection hidden="1"/>
    </xf>
    <xf numFmtId="43" fontId="3" fillId="0" borderId="0" xfId="0" applyNumberFormat="1" applyFont="1" applyBorder="1" applyAlignment="1" applyProtection="1">
      <alignment vertical="center"/>
      <protection hidden="1"/>
    </xf>
    <xf numFmtId="43" fontId="3" fillId="2" borderId="0" xfId="1" applyNumberFormat="1" applyFont="1" applyFill="1" applyAlignment="1" applyProtection="1">
      <alignment horizontal="center" vertical="center"/>
      <protection hidden="1"/>
    </xf>
    <xf numFmtId="44" fontId="3" fillId="0" borderId="0" xfId="1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vertical="center"/>
      <protection hidden="1"/>
    </xf>
    <xf numFmtId="44" fontId="3" fillId="0" borderId="0" xfId="1" applyFont="1" applyBorder="1" applyAlignment="1" applyProtection="1">
      <alignment vertical="center"/>
      <protection hidden="1"/>
    </xf>
    <xf numFmtId="2" fontId="7" fillId="0" borderId="0" xfId="0" applyNumberFormat="1" applyFont="1" applyProtection="1">
      <protection hidden="1"/>
    </xf>
    <xf numFmtId="44" fontId="3" fillId="2" borderId="38" xfId="1" applyFont="1" applyFill="1" applyBorder="1" applyAlignment="1" applyProtection="1">
      <alignment vertical="center"/>
      <protection hidden="1"/>
    </xf>
    <xf numFmtId="165" fontId="10" fillId="0" borderId="0" xfId="0" applyNumberFormat="1" applyFont="1" applyProtection="1">
      <protection hidden="1"/>
    </xf>
    <xf numFmtId="0" fontId="0" fillId="0" borderId="0" xfId="0" applyAlignment="1" applyProtection="1">
      <alignment horizontal="left"/>
      <protection hidden="1"/>
    </xf>
    <xf numFmtId="44" fontId="1" fillId="0" borderId="0" xfId="1" applyFont="1" applyProtection="1">
      <protection hidden="1"/>
    </xf>
    <xf numFmtId="43" fontId="3" fillId="2" borderId="0" xfId="1" applyNumberFormat="1" applyFont="1" applyFill="1" applyProtection="1">
      <protection hidden="1"/>
    </xf>
    <xf numFmtId="44" fontId="3" fillId="0" borderId="0" xfId="1" applyFont="1" applyAlignment="1" applyProtection="1">
      <alignment horizontal="center"/>
      <protection hidden="1"/>
    </xf>
    <xf numFmtId="44" fontId="3" fillId="0" borderId="15" xfId="0" applyNumberFormat="1" applyFont="1" applyFill="1" applyBorder="1" applyAlignment="1" applyProtection="1">
      <alignment horizontal="center" vertical="center"/>
      <protection hidden="1"/>
    </xf>
    <xf numFmtId="44" fontId="0" fillId="0" borderId="12" xfId="0" applyNumberFormat="1" applyBorder="1" applyAlignment="1" applyProtection="1">
      <alignment vertical="center"/>
      <protection hidden="1"/>
    </xf>
    <xf numFmtId="43" fontId="9" fillId="0" borderId="0" xfId="0" applyNumberFormat="1" applyFont="1" applyAlignment="1" applyProtection="1">
      <alignment horizontal="left"/>
      <protection hidden="1"/>
    </xf>
    <xf numFmtId="43" fontId="0" fillId="0" borderId="0" xfId="0" applyNumberFormat="1" applyAlignment="1" applyProtection="1">
      <alignment horizontal="left"/>
      <protection hidden="1"/>
    </xf>
    <xf numFmtId="43" fontId="3" fillId="2" borderId="0" xfId="1" applyNumberFormat="1" applyFont="1" applyFill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left"/>
      <protection hidden="1"/>
    </xf>
    <xf numFmtId="43" fontId="7" fillId="0" borderId="0" xfId="1" applyNumberFormat="1" applyFont="1" applyFill="1" applyProtection="1">
      <protection hidden="1"/>
    </xf>
    <xf numFmtId="44" fontId="3" fillId="2" borderId="37" xfId="0" applyNumberFormat="1" applyFont="1" applyFill="1" applyBorder="1" applyAlignment="1" applyProtection="1">
      <alignment vertical="center"/>
      <protection hidden="1"/>
    </xf>
    <xf numFmtId="39" fontId="3" fillId="2" borderId="37" xfId="0" applyNumberFormat="1" applyFont="1" applyFill="1" applyBorder="1" applyAlignment="1" applyProtection="1">
      <alignment vertical="center"/>
      <protection hidden="1"/>
    </xf>
    <xf numFmtId="39" fontId="9" fillId="0" borderId="0" xfId="0" applyNumberFormat="1" applyFont="1" applyAlignment="1" applyProtection="1">
      <alignment horizontal="right"/>
      <protection hidden="1"/>
    </xf>
    <xf numFmtId="39" fontId="0" fillId="0" borderId="0" xfId="0" applyNumberFormat="1" applyAlignment="1" applyProtection="1">
      <alignment horizontal="right"/>
      <protection hidden="1"/>
    </xf>
    <xf numFmtId="39" fontId="3" fillId="0" borderId="5" xfId="0" applyNumberFormat="1" applyFont="1" applyBorder="1" applyAlignment="1" applyProtection="1">
      <alignment horizontal="left"/>
      <protection hidden="1"/>
    </xf>
    <xf numFmtId="43" fontId="3" fillId="0" borderId="0" xfId="1" applyNumberFormat="1" applyFont="1" applyFill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2" fontId="3" fillId="0" borderId="13" xfId="0" applyNumberFormat="1" applyFont="1" applyFill="1" applyBorder="1" applyAlignment="1" applyProtection="1">
      <alignment horizontal="center" vertical="center"/>
      <protection hidden="1"/>
    </xf>
    <xf numFmtId="44" fontId="3" fillId="0" borderId="13" xfId="1" applyFont="1" applyFill="1" applyBorder="1" applyAlignment="1" applyProtection="1">
      <alignment horizontal="center" vertical="center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43" fontId="3" fillId="2" borderId="0" xfId="0" applyNumberFormat="1" applyFont="1" applyFill="1" applyProtection="1">
      <protection hidden="1"/>
    </xf>
    <xf numFmtId="43" fontId="7" fillId="0" borderId="0" xfId="0" applyNumberFormat="1" applyFont="1" applyFill="1" applyProtection="1">
      <protection hidden="1"/>
    </xf>
    <xf numFmtId="44" fontId="3" fillId="0" borderId="0" xfId="0" applyNumberFormat="1" applyFont="1" applyProtection="1">
      <protection hidden="1"/>
    </xf>
    <xf numFmtId="2" fontId="3" fillId="2" borderId="2" xfId="0" applyNumberFormat="1" applyFont="1" applyFill="1" applyBorder="1" applyAlignment="1" applyProtection="1">
      <alignment vertical="center"/>
      <protection hidden="1"/>
    </xf>
    <xf numFmtId="39" fontId="3" fillId="2" borderId="2" xfId="0" applyNumberFormat="1" applyFont="1" applyFill="1" applyBorder="1" applyAlignment="1" applyProtection="1">
      <alignment vertical="center"/>
      <protection hidden="1"/>
    </xf>
    <xf numFmtId="164" fontId="9" fillId="0" borderId="0" xfId="0" applyNumberFormat="1" applyFont="1" applyAlignment="1" applyProtection="1">
      <alignment horizontal="right"/>
      <protection hidden="1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5" fontId="3" fillId="0" borderId="0" xfId="0" applyNumberFormat="1" applyFont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49" fontId="3" fillId="0" borderId="11" xfId="0" applyNumberFormat="1" applyFont="1" applyBorder="1" applyAlignment="1" applyProtection="1">
      <alignment horizontal="left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43" fontId="3" fillId="2" borderId="17" xfId="1" applyNumberFormat="1" applyFont="1" applyFill="1" applyBorder="1" applyAlignment="1" applyProtection="1">
      <alignment horizontal="center" vertical="center"/>
      <protection hidden="1"/>
    </xf>
    <xf numFmtId="2" fontId="3" fillId="2" borderId="37" xfId="0" applyNumberFormat="1" applyFont="1" applyFill="1" applyBorder="1" applyAlignment="1" applyProtection="1">
      <alignment horizontal="center" vertical="center"/>
      <protection hidden="1"/>
    </xf>
    <xf numFmtId="0" fontId="3" fillId="2" borderId="37" xfId="0" applyFont="1" applyFill="1" applyBorder="1" applyAlignment="1" applyProtection="1">
      <alignment horizontal="center" vertical="center"/>
      <protection hidden="1"/>
    </xf>
    <xf numFmtId="44" fontId="3" fillId="2" borderId="38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2" fontId="3" fillId="5" borderId="25" xfId="0" applyNumberFormat="1" applyFont="1" applyFill="1" applyBorder="1" applyAlignment="1" applyProtection="1">
      <alignment horizontal="center" vertical="center"/>
      <protection hidden="1"/>
    </xf>
    <xf numFmtId="2" fontId="3" fillId="5" borderId="24" xfId="0" applyNumberFormat="1" applyFont="1" applyFill="1" applyBorder="1" applyAlignment="1" applyProtection="1">
      <alignment horizontal="center" vertical="center"/>
      <protection hidden="1"/>
    </xf>
    <xf numFmtId="2" fontId="3" fillId="5" borderId="29" xfId="0" applyNumberFormat="1" applyFont="1" applyFill="1" applyBorder="1" applyAlignment="1" applyProtection="1">
      <alignment horizontal="center" vertical="center"/>
      <protection hidden="1"/>
    </xf>
    <xf numFmtId="2" fontId="3" fillId="5" borderId="45" xfId="0" applyNumberFormat="1" applyFont="1" applyFill="1" applyBorder="1" applyAlignment="1" applyProtection="1">
      <alignment horizontal="center" vertical="center"/>
      <protection hidden="1"/>
    </xf>
    <xf numFmtId="2" fontId="6" fillId="5" borderId="21" xfId="0" applyNumberFormat="1" applyFont="1" applyFill="1" applyBorder="1" applyAlignment="1" applyProtection="1">
      <alignment horizontal="center"/>
      <protection locked="0"/>
    </xf>
    <xf numFmtId="2" fontId="6" fillId="5" borderId="22" xfId="0" applyNumberFormat="1" applyFont="1" applyFill="1" applyBorder="1" applyAlignment="1" applyProtection="1">
      <alignment horizontal="center"/>
      <protection locked="0"/>
    </xf>
    <xf numFmtId="2" fontId="6" fillId="5" borderId="23" xfId="0" applyNumberFormat="1" applyFont="1" applyFill="1" applyBorder="1" applyAlignment="1" applyProtection="1">
      <alignment horizontal="center"/>
      <protection locked="0"/>
    </xf>
    <xf numFmtId="2" fontId="6" fillId="5" borderId="46" xfId="0" applyNumberFormat="1" applyFont="1" applyFill="1" applyBorder="1" applyAlignment="1" applyProtection="1">
      <alignment horizontal="center"/>
      <protection locked="0"/>
    </xf>
    <xf numFmtId="2" fontId="6" fillId="5" borderId="11" xfId="0" applyNumberFormat="1" applyFont="1" applyFill="1" applyBorder="1" applyAlignment="1" applyProtection="1">
      <alignment horizontal="center"/>
      <protection locked="0"/>
    </xf>
    <xf numFmtId="2" fontId="6" fillId="5" borderId="12" xfId="0" applyNumberFormat="1" applyFont="1" applyFill="1" applyBorder="1" applyAlignment="1" applyProtection="1">
      <alignment horizontal="center"/>
      <protection locked="0"/>
    </xf>
    <xf numFmtId="2" fontId="6" fillId="5" borderId="17" xfId="0" applyNumberFormat="1" applyFont="1" applyFill="1" applyBorder="1" applyAlignment="1" applyProtection="1">
      <alignment horizontal="center"/>
      <protection locked="0"/>
    </xf>
    <xf numFmtId="2" fontId="6" fillId="5" borderId="42" xfId="0" applyNumberFormat="1" applyFont="1" applyFill="1" applyBorder="1" applyAlignment="1" applyProtection="1">
      <alignment horizontal="center"/>
      <protection locked="0"/>
    </xf>
    <xf numFmtId="2" fontId="6" fillId="5" borderId="47" xfId="0" applyNumberFormat="1" applyFont="1" applyFill="1" applyBorder="1" applyAlignment="1" applyProtection="1">
      <alignment horizontal="center"/>
      <protection locked="0"/>
    </xf>
    <xf numFmtId="2" fontId="6" fillId="5" borderId="33" xfId="0" applyNumberFormat="1" applyFont="1" applyFill="1" applyBorder="1" applyAlignment="1" applyProtection="1">
      <alignment horizontal="center"/>
      <protection locked="0"/>
    </xf>
    <xf numFmtId="2" fontId="6" fillId="5" borderId="18" xfId="0" applyNumberFormat="1" applyFont="1" applyFill="1" applyBorder="1" applyAlignment="1" applyProtection="1">
      <alignment horizontal="center"/>
      <protection locked="0"/>
    </xf>
    <xf numFmtId="2" fontId="6" fillId="5" borderId="19" xfId="0" applyNumberFormat="1" applyFont="1" applyFill="1" applyBorder="1" applyAlignment="1" applyProtection="1">
      <alignment horizontal="center"/>
      <protection locked="0"/>
    </xf>
    <xf numFmtId="2" fontId="6" fillId="5" borderId="20" xfId="0" applyNumberFormat="1" applyFont="1" applyFill="1" applyBorder="1" applyAlignment="1" applyProtection="1">
      <alignment horizontal="center"/>
      <protection locked="0"/>
    </xf>
    <xf numFmtId="2" fontId="6" fillId="5" borderId="40" xfId="0" applyNumberFormat="1" applyFont="1" applyFill="1" applyBorder="1" applyAlignment="1" applyProtection="1">
      <alignment horizontal="center"/>
      <protection locked="0"/>
    </xf>
    <xf numFmtId="2" fontId="3" fillId="5" borderId="10" xfId="0" applyNumberFormat="1" applyFont="1" applyFill="1" applyBorder="1" applyAlignment="1" applyProtection="1">
      <alignment horizontal="center"/>
      <protection hidden="1"/>
    </xf>
    <xf numFmtId="2" fontId="3" fillId="5" borderId="48" xfId="0" applyNumberFormat="1" applyFont="1" applyFill="1" applyBorder="1" applyAlignment="1" applyProtection="1">
      <alignment horizontal="center"/>
      <protection hidden="1"/>
    </xf>
    <xf numFmtId="2" fontId="3" fillId="5" borderId="49" xfId="0" applyNumberFormat="1" applyFont="1" applyFill="1" applyBorder="1" applyAlignment="1" applyProtection="1">
      <alignment horizontal="center"/>
      <protection hidden="1"/>
    </xf>
    <xf numFmtId="2" fontId="3" fillId="5" borderId="50" xfId="0" applyNumberFormat="1" applyFont="1" applyFill="1" applyBorder="1" applyAlignment="1" applyProtection="1">
      <alignment horizontal="center"/>
      <protection hidden="1"/>
    </xf>
    <xf numFmtId="2" fontId="3" fillId="5" borderId="10" xfId="0" applyNumberFormat="1" applyFont="1" applyFill="1" applyBorder="1" applyAlignment="1" applyProtection="1">
      <alignment horizontal="center" vertical="center"/>
      <protection hidden="1"/>
    </xf>
    <xf numFmtId="2" fontId="3" fillId="5" borderId="49" xfId="0" applyNumberFormat="1" applyFont="1" applyFill="1" applyBorder="1" applyAlignment="1" applyProtection="1">
      <alignment horizontal="center" vertical="center"/>
      <protection hidden="1"/>
    </xf>
    <xf numFmtId="2" fontId="3" fillId="5" borderId="51" xfId="0" applyNumberFormat="1" applyFont="1" applyFill="1" applyBorder="1" applyAlignment="1" applyProtection="1">
      <alignment horizontal="center" vertical="center"/>
      <protection hidden="1"/>
    </xf>
    <xf numFmtId="2" fontId="6" fillId="5" borderId="16" xfId="0" applyNumberFormat="1" applyFont="1" applyFill="1" applyBorder="1" applyAlignment="1" applyProtection="1">
      <alignment horizontal="center"/>
      <protection locked="0"/>
    </xf>
    <xf numFmtId="2" fontId="6" fillId="5" borderId="15" xfId="0" applyNumberFormat="1" applyFont="1" applyFill="1" applyBorder="1" applyAlignment="1" applyProtection="1">
      <alignment horizontal="center"/>
      <protection locked="0"/>
    </xf>
    <xf numFmtId="2" fontId="6" fillId="5" borderId="7" xfId="0" applyNumberFormat="1" applyFont="1" applyFill="1" applyBorder="1" applyAlignment="1" applyProtection="1">
      <alignment horizontal="center"/>
      <protection locked="0"/>
    </xf>
    <xf numFmtId="2" fontId="6" fillId="5" borderId="25" xfId="0" applyNumberFormat="1" applyFont="1" applyFill="1" applyBorder="1" applyAlignment="1" applyProtection="1">
      <alignment horizontal="center"/>
      <protection locked="0"/>
    </xf>
    <xf numFmtId="2" fontId="6" fillId="5" borderId="29" xfId="0" applyNumberFormat="1" applyFont="1" applyFill="1" applyBorder="1" applyAlignment="1" applyProtection="1">
      <alignment horizontal="center"/>
      <protection locked="0"/>
    </xf>
    <xf numFmtId="2" fontId="6" fillId="5" borderId="41" xfId="0" applyNumberFormat="1" applyFont="1" applyFill="1" applyBorder="1" applyAlignment="1" applyProtection="1">
      <alignment horizontal="center"/>
      <protection locked="0"/>
    </xf>
    <xf numFmtId="2" fontId="5" fillId="5" borderId="10" xfId="0" applyNumberFormat="1" applyFont="1" applyFill="1" applyBorder="1" applyAlignment="1" applyProtection="1">
      <alignment horizontal="center"/>
      <protection hidden="1"/>
    </xf>
    <xf numFmtId="2" fontId="5" fillId="5" borderId="48" xfId="0" applyNumberFormat="1" applyFont="1" applyFill="1" applyBorder="1" applyAlignment="1" applyProtection="1">
      <alignment horizontal="center"/>
      <protection hidden="1"/>
    </xf>
    <xf numFmtId="2" fontId="5" fillId="5" borderId="49" xfId="0" applyNumberFormat="1" applyFont="1" applyFill="1" applyBorder="1" applyAlignment="1" applyProtection="1">
      <alignment horizontal="center"/>
      <protection hidden="1"/>
    </xf>
    <xf numFmtId="2" fontId="5" fillId="5" borderId="51" xfId="0" applyNumberFormat="1" applyFont="1" applyFill="1" applyBorder="1" applyAlignment="1" applyProtection="1">
      <alignment horizontal="center"/>
      <protection hidden="1"/>
    </xf>
    <xf numFmtId="2" fontId="5" fillId="5" borderId="53" xfId="0" applyNumberFormat="1" applyFont="1" applyFill="1" applyBorder="1" applyAlignment="1" applyProtection="1">
      <alignment horizontal="center"/>
      <protection hidden="1"/>
    </xf>
    <xf numFmtId="2" fontId="5" fillId="5" borderId="2" xfId="0" applyNumberFormat="1" applyFont="1" applyFill="1" applyBorder="1" applyAlignment="1" applyProtection="1">
      <alignment horizontal="center"/>
      <protection hidden="1"/>
    </xf>
    <xf numFmtId="2" fontId="5" fillId="5" borderId="54" xfId="0" applyNumberFormat="1" applyFont="1" applyFill="1" applyBorder="1" applyAlignment="1" applyProtection="1">
      <alignment horizontal="center"/>
      <protection hidden="1"/>
    </xf>
    <xf numFmtId="2" fontId="5" fillId="5" borderId="9" xfId="0" applyNumberFormat="1" applyFont="1" applyFill="1" applyBorder="1" applyAlignment="1" applyProtection="1">
      <alignment horizontal="center"/>
      <protection hidden="1"/>
    </xf>
    <xf numFmtId="0" fontId="3" fillId="5" borderId="55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 applyProtection="1">
      <alignment vertical="center"/>
      <protection hidden="1"/>
    </xf>
    <xf numFmtId="0" fontId="3" fillId="2" borderId="53" xfId="0" applyFont="1" applyFill="1" applyBorder="1" applyAlignment="1" applyProtection="1">
      <alignment horizontal="right" vertical="center"/>
      <protection hidden="1"/>
    </xf>
    <xf numFmtId="44" fontId="1" fillId="0" borderId="22" xfId="1" applyBorder="1" applyAlignment="1" applyProtection="1">
      <alignment horizontal="center" vertical="center"/>
      <protection hidden="1"/>
    </xf>
    <xf numFmtId="44" fontId="3" fillId="2" borderId="54" xfId="1" applyFont="1" applyFill="1" applyBorder="1" applyAlignment="1" applyProtection="1">
      <alignment horizontal="left" vertical="center"/>
      <protection hidden="1"/>
    </xf>
    <xf numFmtId="0" fontId="3" fillId="0" borderId="56" xfId="0" applyFont="1" applyBorder="1" applyAlignment="1" applyProtection="1">
      <alignment horizontal="left" vertical="center"/>
      <protection hidden="1"/>
    </xf>
    <xf numFmtId="2" fontId="0" fillId="0" borderId="9" xfId="0" applyNumberFormat="1" applyBorder="1" applyAlignment="1" applyProtection="1">
      <alignment vertical="center"/>
      <protection hidden="1"/>
    </xf>
    <xf numFmtId="44" fontId="0" fillId="0" borderId="9" xfId="0" applyNumberFormat="1" applyBorder="1" applyAlignment="1" applyProtection="1">
      <alignment vertical="center"/>
      <protection hidden="1"/>
    </xf>
    <xf numFmtId="44" fontId="1" fillId="0" borderId="9" xfId="1" applyBorder="1" applyAlignment="1" applyProtection="1">
      <alignment horizontal="center" vertical="center"/>
      <protection hidden="1"/>
    </xf>
    <xf numFmtId="44" fontId="3" fillId="2" borderId="9" xfId="1" applyFont="1" applyFill="1" applyBorder="1" applyAlignment="1" applyProtection="1">
      <alignment horizontal="left" vertical="center"/>
      <protection hidden="1"/>
    </xf>
    <xf numFmtId="2" fontId="0" fillId="0" borderId="9" xfId="0" applyNumberFormat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center"/>
      <protection hidden="1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vertical="center"/>
      <protection hidden="1"/>
    </xf>
    <xf numFmtId="0" fontId="0" fillId="0" borderId="59" xfId="0" applyBorder="1" applyAlignment="1" applyProtection="1">
      <alignment vertical="center"/>
      <protection hidden="1"/>
    </xf>
    <xf numFmtId="44" fontId="11" fillId="0" borderId="0" xfId="1" applyFont="1" applyBorder="1" applyProtection="1">
      <protection locked="0"/>
    </xf>
    <xf numFmtId="44" fontId="5" fillId="0" borderId="0" xfId="1" applyFont="1" applyBorder="1" applyProtection="1">
      <protection hidden="1"/>
    </xf>
    <xf numFmtId="44" fontId="3" fillId="0" borderId="0" xfId="1" applyFont="1" applyBorder="1" applyProtection="1">
      <protection hidden="1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7" xfId="0" applyNumberFormat="1" applyFont="1" applyBorder="1" applyAlignment="1" applyProtection="1">
      <alignment horizontal="center"/>
      <protection locked="0"/>
    </xf>
    <xf numFmtId="2" fontId="3" fillId="0" borderId="9" xfId="0" applyNumberFormat="1" applyFont="1" applyBorder="1" applyAlignment="1" applyProtection="1">
      <protection hidden="1"/>
    </xf>
    <xf numFmtId="2" fontId="6" fillId="5" borderId="52" xfId="0" applyNumberFormat="1" applyFont="1" applyFill="1" applyBorder="1" applyAlignment="1" applyProtection="1">
      <alignment horizontal="center"/>
      <protection locked="0"/>
    </xf>
    <xf numFmtId="0" fontId="3" fillId="0" borderId="78" xfId="0" applyFont="1" applyBorder="1" applyAlignment="1" applyProtection="1">
      <alignment shrinkToFit="1"/>
      <protection locked="0"/>
    </xf>
    <xf numFmtId="0" fontId="3" fillId="0" borderId="11" xfId="0" applyFont="1" applyBorder="1" applyAlignment="1" applyProtection="1">
      <alignment shrinkToFit="1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3" fillId="7" borderId="77" xfId="0" applyNumberFormat="1" applyFont="1" applyFill="1" applyBorder="1" applyAlignment="1" applyProtection="1">
      <alignment horizontal="center"/>
      <protection locked="0"/>
    </xf>
    <xf numFmtId="2" fontId="3" fillId="7" borderId="33" xfId="0" applyNumberFormat="1" applyFont="1" applyFill="1" applyBorder="1" applyAlignment="1" applyProtection="1">
      <alignment horizontal="center"/>
      <protection locked="0"/>
    </xf>
    <xf numFmtId="2" fontId="3" fillId="7" borderId="34" xfId="0" applyNumberFormat="1" applyFont="1" applyFill="1" applyBorder="1" applyAlignment="1" applyProtection="1">
      <alignment horizontal="center"/>
      <protection locked="0"/>
    </xf>
    <xf numFmtId="2" fontId="1" fillId="7" borderId="33" xfId="0" applyNumberFormat="1" applyFont="1" applyFill="1" applyBorder="1" applyAlignment="1" applyProtection="1">
      <alignment horizontal="center"/>
      <protection locked="0"/>
    </xf>
    <xf numFmtId="2" fontId="0" fillId="7" borderId="33" xfId="0" applyNumberFormat="1" applyFill="1" applyBorder="1" applyAlignment="1" applyProtection="1">
      <alignment horizontal="center"/>
      <protection locked="0"/>
    </xf>
    <xf numFmtId="2" fontId="3" fillId="7" borderId="15" xfId="0" applyNumberFormat="1" applyFont="1" applyFill="1" applyBorder="1" applyAlignment="1" applyProtection="1">
      <alignment horizontal="center"/>
      <protection locked="0"/>
    </xf>
    <xf numFmtId="2" fontId="3" fillId="7" borderId="17" xfId="0" applyNumberFormat="1" applyFont="1" applyFill="1" applyBorder="1" applyAlignment="1" applyProtection="1">
      <alignment horizontal="center"/>
      <protection locked="0"/>
    </xf>
    <xf numFmtId="2" fontId="0" fillId="7" borderId="17" xfId="0" applyNumberFormat="1" applyFill="1" applyBorder="1" applyAlignment="1" applyProtection="1">
      <alignment horizontal="center"/>
      <protection locked="0"/>
    </xf>
    <xf numFmtId="2" fontId="3" fillId="7" borderId="26" xfId="0" applyNumberFormat="1" applyFont="1" applyFill="1" applyBorder="1" applyAlignment="1" applyProtection="1">
      <alignment horizontal="center"/>
      <protection locked="0"/>
    </xf>
    <xf numFmtId="2" fontId="3" fillId="7" borderId="6" xfId="0" applyNumberFormat="1" applyFont="1" applyFill="1" applyBorder="1" applyAlignment="1" applyProtection="1">
      <alignment horizontal="center"/>
      <protection locked="0"/>
    </xf>
    <xf numFmtId="2" fontId="3" fillId="7" borderId="20" xfId="0" applyNumberFormat="1" applyFont="1" applyFill="1" applyBorder="1" applyAlignment="1" applyProtection="1">
      <alignment horizontal="center"/>
      <protection locked="0"/>
    </xf>
    <xf numFmtId="2" fontId="1" fillId="7" borderId="17" xfId="0" applyNumberFormat="1" applyFont="1" applyFill="1" applyBorder="1" applyAlignment="1" applyProtection="1">
      <alignment horizontal="center"/>
      <protection locked="0"/>
    </xf>
    <xf numFmtId="2" fontId="3" fillId="7" borderId="2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166" fontId="1" fillId="0" borderId="0" xfId="0" applyNumberFormat="1" applyFont="1" applyAlignment="1" applyProtection="1">
      <protection hidden="1"/>
    </xf>
    <xf numFmtId="166" fontId="0" fillId="0" borderId="0" xfId="0" applyNumberFormat="1" applyAlignment="1" applyProtection="1">
      <protection hidden="1"/>
    </xf>
    <xf numFmtId="0" fontId="3" fillId="0" borderId="18" xfId="0" applyFont="1" applyBorder="1" applyAlignment="1" applyProtection="1">
      <alignment horizontal="center"/>
      <protection hidden="1"/>
    </xf>
    <xf numFmtId="16" fontId="3" fillId="0" borderId="20" xfId="0" applyNumberFormat="1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shrinkToFit="1"/>
      <protection locked="0"/>
    </xf>
    <xf numFmtId="2" fontId="0" fillId="8" borderId="76" xfId="0" applyNumberFormat="1" applyFill="1" applyBorder="1" applyProtection="1">
      <protection hidden="1"/>
    </xf>
    <xf numFmtId="2" fontId="0" fillId="8" borderId="27" xfId="0" applyNumberFormat="1" applyFill="1" applyBorder="1" applyProtection="1">
      <protection hidden="1"/>
    </xf>
    <xf numFmtId="2" fontId="0" fillId="8" borderId="28" xfId="0" applyNumberFormat="1" applyFill="1" applyBorder="1" applyProtection="1">
      <protection hidden="1"/>
    </xf>
    <xf numFmtId="2" fontId="0" fillId="8" borderId="1" xfId="0" applyNumberFormat="1" applyFill="1" applyBorder="1" applyProtection="1">
      <protection hidden="1"/>
    </xf>
    <xf numFmtId="2" fontId="3" fillId="8" borderId="3" xfId="0" applyNumberFormat="1" applyFont="1" applyFill="1" applyBorder="1" applyAlignment="1" applyProtection="1">
      <alignment horizontal="center"/>
      <protection hidden="1"/>
    </xf>
    <xf numFmtId="2" fontId="3" fillId="8" borderId="2" xfId="0" applyNumberFormat="1" applyFont="1" applyFill="1" applyBorder="1" applyAlignment="1" applyProtection="1">
      <alignment horizontal="center"/>
      <protection hidden="1"/>
    </xf>
    <xf numFmtId="2" fontId="3" fillId="8" borderId="4" xfId="0" applyNumberFormat="1" applyFont="1" applyFill="1" applyBorder="1" applyAlignment="1" applyProtection="1">
      <alignment horizontal="center"/>
      <protection hidden="1"/>
    </xf>
    <xf numFmtId="49" fontId="3" fillId="0" borderId="47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/>
    <xf numFmtId="49" fontId="3" fillId="0" borderId="0" xfId="1" applyNumberFormat="1" applyFont="1" applyProtection="1">
      <protection hidden="1"/>
    </xf>
    <xf numFmtId="0" fontId="3" fillId="0" borderId="0" xfId="0" applyFont="1" applyAlignment="1" applyProtection="1"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49" fontId="1" fillId="0" borderId="0" xfId="0" applyNumberFormat="1" applyFont="1"/>
    <xf numFmtId="0" fontId="3" fillId="0" borderId="21" xfId="0" applyFont="1" applyBorder="1" applyAlignment="1" applyProtection="1">
      <alignment shrinkToFit="1"/>
      <protection locked="0"/>
    </xf>
    <xf numFmtId="49" fontId="3" fillId="0" borderId="5" xfId="0" applyNumberFormat="1" applyFont="1" applyBorder="1" applyAlignment="1" applyProtection="1">
      <protection hidden="1"/>
    </xf>
    <xf numFmtId="49" fontId="3" fillId="0" borderId="35" xfId="0" applyNumberFormat="1" applyFont="1" applyBorder="1" applyAlignment="1" applyProtection="1">
      <alignment horizontal="center"/>
      <protection hidden="1"/>
    </xf>
    <xf numFmtId="49" fontId="3" fillId="0" borderId="13" xfId="0" applyNumberFormat="1" applyFont="1" applyBorder="1" applyAlignment="1" applyProtection="1">
      <alignment horizontal="center" vertical="center"/>
      <protection hidden="1"/>
    </xf>
    <xf numFmtId="49" fontId="0" fillId="2" borderId="37" xfId="0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0" fillId="0" borderId="40" xfId="0" applyNumberFormat="1" applyBorder="1" applyAlignment="1" applyProtection="1">
      <alignment vertical="center"/>
      <protection hidden="1"/>
    </xf>
    <xf numFmtId="49" fontId="0" fillId="0" borderId="9" xfId="0" applyNumberFormat="1" applyBorder="1" applyAlignment="1" applyProtection="1">
      <alignment vertical="center"/>
      <protection hidden="1"/>
    </xf>
    <xf numFmtId="49" fontId="3" fillId="2" borderId="2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49" fontId="8" fillId="2" borderId="37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49" fontId="0" fillId="0" borderId="42" xfId="0" applyNumberFormat="1" applyBorder="1" applyAlignment="1" applyProtection="1">
      <alignment vertical="center"/>
      <protection hidden="1"/>
    </xf>
    <xf numFmtId="49" fontId="0" fillId="0" borderId="43" xfId="0" applyNumberFormat="1" applyBorder="1" applyAlignment="1" applyProtection="1">
      <alignment vertical="center"/>
      <protection hidden="1"/>
    </xf>
    <xf numFmtId="49" fontId="0" fillId="0" borderId="57" xfId="0" applyNumberFormat="1" applyBorder="1" applyAlignment="1" applyProtection="1">
      <alignment vertical="center"/>
      <protection hidden="1"/>
    </xf>
    <xf numFmtId="49" fontId="6" fillId="2" borderId="2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14" fontId="3" fillId="0" borderId="39" xfId="0" applyNumberFormat="1" applyFont="1" applyBorder="1" applyAlignment="1" applyProtection="1">
      <alignment horizontal="left" vertical="center"/>
      <protection hidden="1"/>
    </xf>
    <xf numFmtId="14" fontId="3" fillId="0" borderId="5" xfId="0" applyNumberFormat="1" applyFont="1" applyBorder="1" applyAlignment="1" applyProtection="1">
      <alignment horizontal="left"/>
      <protection hidden="1"/>
    </xf>
    <xf numFmtId="44" fontId="3" fillId="0" borderId="0" xfId="1" applyFont="1" applyAlignment="1" applyProtection="1">
      <alignment horizontal="center" vertical="center"/>
      <protection hidden="1"/>
    </xf>
    <xf numFmtId="44" fontId="0" fillId="0" borderId="12" xfId="1" applyFont="1" applyBorder="1" applyAlignment="1" applyProtection="1">
      <alignment vertical="center"/>
      <protection hidden="1"/>
    </xf>
    <xf numFmtId="0" fontId="3" fillId="0" borderId="5" xfId="0" applyNumberFormat="1" applyFont="1" applyBorder="1" applyAlignment="1" applyProtection="1">
      <alignment horizontal="left" vertical="center"/>
      <protection hidden="1"/>
    </xf>
    <xf numFmtId="0" fontId="1" fillId="0" borderId="3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5" fontId="2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 applyProtection="1">
      <alignment horizontal="left"/>
      <protection hidden="1"/>
    </xf>
    <xf numFmtId="49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62" xfId="0" applyNumberFormat="1" applyFont="1" applyBorder="1" applyAlignment="1" applyProtection="1">
      <alignment horizontal="center" vertical="center"/>
      <protection hidden="1"/>
    </xf>
    <xf numFmtId="2" fontId="3" fillId="0" borderId="63" xfId="0" applyNumberFormat="1" applyFont="1" applyBorder="1" applyAlignment="1" applyProtection="1">
      <alignment horizontal="center" vertical="center"/>
      <protection hidden="1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56" xfId="0" applyFont="1" applyBorder="1" applyAlignment="1" applyProtection="1">
      <alignment horizontal="center" vertical="center" wrapText="1"/>
      <protection hidden="1"/>
    </xf>
    <xf numFmtId="0" fontId="3" fillId="0" borderId="60" xfId="0" applyFont="1" applyBorder="1" applyAlignment="1" applyProtection="1">
      <alignment horizontal="center" vertical="center" wrapText="1"/>
      <protection hidden="1"/>
    </xf>
    <xf numFmtId="0" fontId="3" fillId="0" borderId="51" xfId="0" applyFont="1" applyBorder="1" applyAlignment="1" applyProtection="1">
      <alignment horizontal="center" vertical="center" wrapText="1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51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  <protection hidden="1"/>
    </xf>
    <xf numFmtId="0" fontId="12" fillId="0" borderId="64" xfId="0" applyFont="1" applyBorder="1" applyAlignment="1" applyProtection="1">
      <alignment horizontal="center" vertical="center" textRotation="90"/>
      <protection hidden="1"/>
    </xf>
    <xf numFmtId="0" fontId="3" fillId="0" borderId="50" xfId="0" applyFont="1" applyBorder="1" applyAlignment="1" applyProtection="1">
      <alignment horizontal="center"/>
      <protection hidden="1"/>
    </xf>
    <xf numFmtId="0" fontId="3" fillId="0" borderId="60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3" fillId="0" borderId="65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15" fontId="4" fillId="0" borderId="35" xfId="0" applyNumberFormat="1" applyFont="1" applyFill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left" shrinkToFit="1"/>
      <protection locked="0"/>
    </xf>
    <xf numFmtId="0" fontId="3" fillId="0" borderId="33" xfId="0" applyFont="1" applyBorder="1" applyAlignment="1" applyProtection="1">
      <alignment horizontal="left" shrinkToFit="1"/>
      <protection locked="0"/>
    </xf>
    <xf numFmtId="0" fontId="3" fillId="0" borderId="79" xfId="0" applyFont="1" applyBorder="1" applyAlignment="1" applyProtection="1">
      <alignment horizontal="left" shrinkToFit="1"/>
      <protection locked="0"/>
    </xf>
    <xf numFmtId="0" fontId="3" fillId="0" borderId="80" xfId="0" applyFont="1" applyBorder="1" applyAlignment="1" applyProtection="1">
      <alignment horizontal="left" shrinkToFit="1"/>
      <protection locked="0"/>
    </xf>
    <xf numFmtId="0" fontId="3" fillId="0" borderId="0" xfId="0" applyFont="1" applyBorder="1" applyAlignment="1" applyProtection="1">
      <alignment horizontal="left"/>
      <protection hidden="1"/>
    </xf>
    <xf numFmtId="2" fontId="3" fillId="0" borderId="0" xfId="0" applyNumberFormat="1" applyFont="1" applyBorder="1" applyAlignment="1" applyProtection="1">
      <alignment horizontal="left"/>
      <protection hidden="1"/>
    </xf>
    <xf numFmtId="0" fontId="3" fillId="5" borderId="63" xfId="0" applyFont="1" applyFill="1" applyBorder="1" applyAlignment="1" applyProtection="1">
      <alignment horizontal="center"/>
      <protection hidden="1"/>
    </xf>
    <xf numFmtId="0" fontId="3" fillId="5" borderId="35" xfId="0" applyFont="1" applyFill="1" applyBorder="1" applyAlignment="1" applyProtection="1">
      <alignment horizontal="center"/>
      <protection hidden="1"/>
    </xf>
    <xf numFmtId="0" fontId="3" fillId="5" borderId="56" xfId="0" applyFont="1" applyFill="1" applyBorder="1" applyAlignment="1" applyProtection="1">
      <alignment horizontal="center"/>
      <protection hidden="1"/>
    </xf>
    <xf numFmtId="0" fontId="3" fillId="5" borderId="60" xfId="0" applyFont="1" applyFill="1" applyBorder="1" applyAlignment="1" applyProtection="1">
      <alignment horizontal="center"/>
      <protection hidden="1"/>
    </xf>
    <xf numFmtId="0" fontId="3" fillId="0" borderId="63" xfId="0" applyFont="1" applyBorder="1" applyAlignment="1" applyProtection="1">
      <alignment horizont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2" fontId="3" fillId="5" borderId="10" xfId="0" applyNumberFormat="1" applyFont="1" applyFill="1" applyBorder="1" applyAlignment="1" applyProtection="1">
      <alignment horizontal="center" vertical="center"/>
      <protection hidden="1"/>
    </xf>
    <xf numFmtId="2" fontId="3" fillId="5" borderId="48" xfId="0" applyNumberFormat="1" applyFont="1" applyFill="1" applyBorder="1" applyAlignment="1" applyProtection="1">
      <alignment horizontal="center" vertical="center"/>
      <protection hidden="1"/>
    </xf>
    <xf numFmtId="2" fontId="3" fillId="5" borderId="49" xfId="0" applyNumberFormat="1" applyFont="1" applyFill="1" applyBorder="1" applyAlignment="1" applyProtection="1">
      <alignment horizontal="center" vertical="center"/>
      <protection hidden="1"/>
    </xf>
    <xf numFmtId="2" fontId="3" fillId="6" borderId="62" xfId="0" applyNumberFormat="1" applyFont="1" applyFill="1" applyBorder="1" applyAlignment="1" applyProtection="1">
      <alignment horizontal="center" vertical="center"/>
      <protection hidden="1"/>
    </xf>
    <xf numFmtId="2" fontId="3" fillId="6" borderId="64" xfId="0" applyNumberFormat="1" applyFont="1" applyFill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left"/>
      <protection hidden="1"/>
    </xf>
    <xf numFmtId="0" fontId="3" fillId="0" borderId="51" xfId="0" applyFont="1" applyBorder="1" applyAlignment="1" applyProtection="1">
      <alignment horizontal="left"/>
      <protection hidden="1"/>
    </xf>
    <xf numFmtId="2" fontId="3" fillId="6" borderId="67" xfId="0" applyNumberFormat="1" applyFont="1" applyFill="1" applyBorder="1" applyAlignment="1" applyProtection="1">
      <alignment horizontal="center" vertical="center"/>
      <protection hidden="1"/>
    </xf>
    <xf numFmtId="2" fontId="3" fillId="6" borderId="68" xfId="0" applyNumberFormat="1" applyFont="1" applyFill="1" applyBorder="1" applyAlignment="1" applyProtection="1">
      <alignment horizontal="center" vertical="center"/>
      <protection hidden="1"/>
    </xf>
    <xf numFmtId="2" fontId="3" fillId="6" borderId="8" xfId="0" applyNumberFormat="1" applyFont="1" applyFill="1" applyBorder="1" applyAlignment="1" applyProtection="1">
      <alignment horizontal="center" vertical="center"/>
      <protection hidden="1"/>
    </xf>
    <xf numFmtId="2" fontId="3" fillId="6" borderId="61" xfId="0" applyNumberFormat="1" applyFont="1" applyFill="1" applyBorder="1" applyAlignment="1" applyProtection="1">
      <alignment horizontal="center" vertical="center"/>
      <protection hidden="1"/>
    </xf>
    <xf numFmtId="0" fontId="3" fillId="0" borderId="63" xfId="0" applyFont="1" applyBorder="1" applyAlignment="1" applyProtection="1">
      <alignment horizontal="left"/>
      <protection hidden="1"/>
    </xf>
    <xf numFmtId="0" fontId="3" fillId="0" borderId="35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55" xfId="0" applyFont="1" applyBorder="1" applyAlignment="1" applyProtection="1">
      <alignment horizontal="left"/>
      <protection hidden="1"/>
    </xf>
    <xf numFmtId="0" fontId="3" fillId="3" borderId="64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68" xfId="0" applyFont="1" applyFill="1" applyBorder="1" applyAlignment="1" applyProtection="1">
      <alignment horizont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 vertical="center"/>
      <protection hidden="1"/>
    </xf>
    <xf numFmtId="0" fontId="3" fillId="0" borderId="63" xfId="0" applyFont="1" applyBorder="1" applyAlignment="1" applyProtection="1">
      <alignment horizontal="center" vertical="center"/>
      <protection hidden="1"/>
    </xf>
    <xf numFmtId="0" fontId="3" fillId="0" borderId="55" xfId="0" applyFont="1" applyBorder="1" applyAlignment="1" applyProtection="1">
      <alignment horizontal="center" vertical="center"/>
      <protection hidden="1"/>
    </xf>
    <xf numFmtId="49" fontId="3" fillId="5" borderId="16" xfId="0" applyNumberFormat="1" applyFont="1" applyFill="1" applyBorder="1" applyAlignment="1" applyProtection="1">
      <alignment horizontal="center" vertical="center"/>
      <protection hidden="1"/>
    </xf>
    <xf numFmtId="49" fontId="3" fillId="5" borderId="13" xfId="0" applyNumberFormat="1" applyFont="1" applyFill="1" applyBorder="1" applyAlignment="1" applyProtection="1">
      <alignment horizontal="center" vertical="center"/>
      <protection hidden="1"/>
    </xf>
    <xf numFmtId="49" fontId="3" fillId="5" borderId="15" xfId="0" applyNumberFormat="1" applyFont="1" applyFill="1" applyBorder="1" applyAlignment="1" applyProtection="1">
      <alignment horizontal="center" vertical="center"/>
      <protection hidden="1"/>
    </xf>
    <xf numFmtId="15" fontId="4" fillId="0" borderId="35" xfId="0" applyNumberFormat="1" applyFont="1" applyFill="1" applyBorder="1" applyAlignment="1" applyProtection="1">
      <alignment horizontal="center"/>
      <protection hidden="1"/>
    </xf>
    <xf numFmtId="0" fontId="4" fillId="0" borderId="35" xfId="0" applyNumberFormat="1" applyFont="1" applyFill="1" applyBorder="1" applyAlignment="1" applyProtection="1">
      <alignment horizontal="center"/>
      <protection hidden="1"/>
    </xf>
    <xf numFmtId="2" fontId="3" fillId="5" borderId="16" xfId="0" applyNumberFormat="1" applyFont="1" applyFill="1" applyBorder="1" applyAlignment="1" applyProtection="1">
      <alignment horizontal="center" vertical="center"/>
      <protection hidden="1"/>
    </xf>
    <xf numFmtId="2" fontId="3" fillId="5" borderId="13" xfId="0" applyNumberFormat="1" applyFont="1" applyFill="1" applyBorder="1" applyAlignment="1" applyProtection="1">
      <alignment horizontal="center" vertical="center"/>
      <protection hidden="1"/>
    </xf>
    <xf numFmtId="2" fontId="3" fillId="5" borderId="15" xfId="0" applyNumberFormat="1" applyFont="1" applyFill="1" applyBorder="1" applyAlignment="1" applyProtection="1">
      <alignment horizontal="center" vertical="center"/>
      <protection hidden="1"/>
    </xf>
    <xf numFmtId="2" fontId="3" fillId="5" borderId="69" xfId="0" applyNumberFormat="1" applyFont="1" applyFill="1" applyBorder="1" applyAlignment="1" applyProtection="1">
      <alignment horizontal="center" vertical="center"/>
      <protection hidden="1"/>
    </xf>
    <xf numFmtId="15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66" xfId="0" applyFont="1" applyBorder="1" applyAlignment="1" applyProtection="1">
      <alignment horizontal="left" shrinkToFit="1"/>
      <protection locked="0"/>
    </xf>
    <xf numFmtId="0" fontId="3" fillId="0" borderId="77" xfId="0" applyFont="1" applyBorder="1" applyAlignment="1" applyProtection="1">
      <alignment horizontal="left" shrinkToFit="1"/>
      <protection locked="0"/>
    </xf>
    <xf numFmtId="15" fontId="2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 textRotation="90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0" fillId="0" borderId="70" xfId="0" applyBorder="1" applyAlignment="1" applyProtection="1">
      <alignment horizontal="center"/>
      <protection hidden="1"/>
    </xf>
    <xf numFmtId="0" fontId="0" fillId="0" borderId="68" xfId="0" applyBorder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3" fillId="0" borderId="67" xfId="0" applyFont="1" applyBorder="1" applyAlignment="1" applyProtection="1">
      <alignment horizontal="center" vertical="center" wrapText="1"/>
      <protection hidden="1"/>
    </xf>
    <xf numFmtId="0" fontId="3" fillId="0" borderId="55" xfId="0" applyFont="1" applyBorder="1" applyAlignment="1" applyProtection="1">
      <alignment horizontal="center" vertical="center" wrapText="1"/>
      <protection hidden="1"/>
    </xf>
    <xf numFmtId="2" fontId="3" fillId="6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72" xfId="0" applyFont="1" applyFill="1" applyBorder="1" applyAlignment="1" applyProtection="1">
      <alignment horizontal="right" vertical="center"/>
      <protection hidden="1"/>
    </xf>
    <xf numFmtId="0" fontId="3" fillId="2" borderId="73" xfId="0" applyFont="1" applyFill="1" applyBorder="1" applyAlignment="1" applyProtection="1">
      <alignment horizontal="right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2" fontId="3" fillId="0" borderId="74" xfId="0" applyNumberFormat="1" applyFont="1" applyBorder="1" applyAlignment="1" applyProtection="1">
      <alignment horizontal="center" vertical="center"/>
      <protection hidden="1"/>
    </xf>
    <xf numFmtId="2" fontId="3" fillId="0" borderId="75" xfId="0" applyNumberFormat="1" applyFont="1" applyBorder="1" applyAlignment="1" applyProtection="1">
      <alignment horizontal="center" vertical="center"/>
      <protection hidden="1"/>
    </xf>
    <xf numFmtId="2" fontId="3" fillId="0" borderId="46" xfId="0" applyNumberFormat="1" applyFont="1" applyBorder="1" applyAlignment="1" applyProtection="1">
      <alignment horizontal="center" vertical="center"/>
      <protection hidden="1"/>
    </xf>
    <xf numFmtId="2" fontId="3" fillId="0" borderId="52" xfId="0" applyNumberFormat="1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2" borderId="4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49" fontId="0" fillId="0" borderId="19" xfId="0" applyNumberFormat="1" applyBorder="1" applyAlignment="1" applyProtection="1">
      <alignment horizontal="center" vertical="center"/>
      <protection hidden="1"/>
    </xf>
    <xf numFmtId="49" fontId="0" fillId="0" borderId="71" xfId="0" applyNumberForma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9" fontId="3" fillId="0" borderId="35" xfId="0" applyNumberFormat="1" applyFont="1" applyBorder="1" applyAlignment="1" applyProtection="1">
      <alignment horizontal="left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2" borderId="19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44" fontId="3" fillId="0" borderId="0" xfId="1" applyFont="1" applyBorder="1" applyAlignment="1" applyProtection="1">
      <alignment horizontal="center" wrapText="1"/>
      <protection hidden="1"/>
    </xf>
    <xf numFmtId="44" fontId="3" fillId="0" borderId="0" xfId="1" applyFont="1" applyBorder="1" applyAlignment="1" applyProtection="1">
      <alignment horizontal="center" vertical="center" wrapText="1"/>
      <protection hidden="1"/>
    </xf>
    <xf numFmtId="44" fontId="5" fillId="0" borderId="0" xfId="1" applyFont="1" applyBorder="1" applyAlignment="1" applyProtection="1">
      <alignment horizontal="center"/>
      <protection hidden="1"/>
    </xf>
    <xf numFmtId="49" fontId="3" fillId="0" borderId="35" xfId="0" applyNumberFormat="1" applyFont="1" applyBorder="1" applyAlignment="1" applyProtection="1">
      <alignment horizontal="left"/>
      <protection hidden="1"/>
    </xf>
    <xf numFmtId="0" fontId="3" fillId="0" borderId="35" xfId="0" applyNumberFormat="1" applyFont="1" applyBorder="1" applyAlignment="1" applyProtection="1">
      <alignment horizontal="left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E50"/>
  <sheetViews>
    <sheetView zoomScaleNormal="100" workbookViewId="0">
      <selection activeCell="AC6" sqref="AC6:AC28"/>
    </sheetView>
  </sheetViews>
  <sheetFormatPr defaultRowHeight="12.75" x14ac:dyDescent="0.2"/>
  <cols>
    <col min="1" max="1" width="14.5703125" style="9" customWidth="1"/>
    <col min="2" max="2" width="5.7109375" style="3" customWidth="1"/>
    <col min="3" max="3" width="5.140625" style="3" bestFit="1" customWidth="1"/>
    <col min="4" max="4" width="3.5703125" customWidth="1"/>
    <col min="5" max="5" width="5.140625" style="3" customWidth="1"/>
    <col min="6" max="6" width="4.85546875" style="10" customWidth="1"/>
    <col min="7" max="7" width="5.28515625" style="10" customWidth="1"/>
    <col min="8" max="8" width="3.85546875" customWidth="1"/>
    <col min="9" max="9" width="4.85546875" style="3" customWidth="1"/>
    <col min="10" max="10" width="5" style="10" bestFit="1" customWidth="1"/>
    <col min="11" max="11" width="5.42578125" style="10" customWidth="1"/>
    <col min="12" max="12" width="3.85546875" customWidth="1"/>
    <col min="13" max="13" width="5.28515625" style="3" customWidth="1"/>
    <col min="14" max="14" width="4.7109375" style="10" customWidth="1"/>
    <col min="15" max="15" width="5.5703125" style="10" customWidth="1"/>
    <col min="16" max="16" width="4.42578125" customWidth="1"/>
    <col min="17" max="17" width="4.7109375" style="3" customWidth="1"/>
    <col min="18" max="18" width="4.85546875" style="10" customWidth="1"/>
    <col min="19" max="19" width="6" style="11" customWidth="1"/>
    <col min="20" max="20" width="4" customWidth="1"/>
    <col min="21" max="21" width="5" style="3" customWidth="1"/>
    <col min="22" max="22" width="5.28515625" style="10" customWidth="1"/>
    <col min="23" max="23" width="5.5703125" style="11" customWidth="1"/>
    <col min="24" max="24" width="3.85546875" customWidth="1"/>
    <col min="25" max="25" width="4.85546875" style="3" customWidth="1"/>
    <col min="26" max="26" width="4.7109375" style="10" customWidth="1"/>
    <col min="27" max="27" width="5.28515625" style="11" customWidth="1"/>
    <col min="28" max="28" width="6.28515625" style="8" customWidth="1"/>
    <col min="29" max="29" width="5" customWidth="1"/>
    <col min="30" max="30" width="6.42578125" customWidth="1"/>
  </cols>
  <sheetData>
    <row r="1" spans="1:83" ht="21.75" customHeight="1" x14ac:dyDescent="0.25">
      <c r="A1" s="61" t="s">
        <v>0</v>
      </c>
      <c r="B1" s="316" t="s">
        <v>77</v>
      </c>
      <c r="C1" s="316"/>
      <c r="D1" s="316"/>
      <c r="E1" s="316"/>
      <c r="F1" s="279"/>
      <c r="G1" s="280" t="s">
        <v>65</v>
      </c>
      <c r="H1" s="279"/>
      <c r="I1" s="283" t="s">
        <v>76</v>
      </c>
      <c r="J1" s="281"/>
      <c r="K1" s="281"/>
      <c r="L1" s="281"/>
      <c r="M1" s="281"/>
      <c r="N1" s="281"/>
      <c r="O1" s="281"/>
      <c r="P1" s="329"/>
      <c r="Q1" s="329"/>
      <c r="R1" s="318" t="s">
        <v>1</v>
      </c>
      <c r="S1" s="318"/>
      <c r="T1" s="318"/>
      <c r="U1" s="318"/>
      <c r="V1" s="318"/>
      <c r="W1" s="317" t="s">
        <v>78</v>
      </c>
      <c r="X1" s="317"/>
      <c r="Y1" s="317"/>
      <c r="Z1" s="317"/>
      <c r="AA1" s="317"/>
      <c r="AB1" s="317"/>
      <c r="AC1" s="317"/>
    </row>
    <row r="2" spans="1:83" x14ac:dyDescent="0.2">
      <c r="A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  <c r="Q2" s="1"/>
      <c r="R2" s="2"/>
      <c r="S2" s="2"/>
      <c r="T2" s="2"/>
      <c r="V2" s="5"/>
      <c r="W2" s="6"/>
      <c r="X2" s="6"/>
      <c r="Y2" s="6"/>
      <c r="Z2" s="6"/>
      <c r="AA2" s="7"/>
    </row>
    <row r="3" spans="1:83" ht="16.5" thickBot="1" x14ac:dyDescent="0.3">
      <c r="D3" s="347">
        <v>42630</v>
      </c>
      <c r="E3" s="347"/>
      <c r="F3" s="347"/>
      <c r="G3" s="347"/>
      <c r="H3" s="347">
        <v>42632</v>
      </c>
      <c r="I3" s="347"/>
      <c r="J3" s="347"/>
      <c r="K3" s="347"/>
      <c r="L3" s="347">
        <v>42633</v>
      </c>
      <c r="M3" s="347"/>
      <c r="N3" s="347"/>
      <c r="O3" s="347"/>
      <c r="P3" s="347">
        <v>42634</v>
      </c>
      <c r="Q3" s="347"/>
      <c r="R3" s="347"/>
      <c r="S3" s="347"/>
      <c r="T3" s="347">
        <v>42635</v>
      </c>
      <c r="U3" s="347"/>
      <c r="V3" s="347"/>
      <c r="W3" s="347"/>
      <c r="X3" s="347">
        <v>42636</v>
      </c>
      <c r="Y3" s="347"/>
      <c r="Z3" s="347"/>
      <c r="AA3" s="347"/>
    </row>
    <row r="4" spans="1:83" s="13" customFormat="1" ht="26.25" customHeight="1" thickBot="1" x14ac:dyDescent="0.25">
      <c r="A4" s="327"/>
      <c r="B4" s="344" t="s">
        <v>2</v>
      </c>
      <c r="C4" s="346" t="s">
        <v>3</v>
      </c>
      <c r="D4" s="330" t="s">
        <v>4</v>
      </c>
      <c r="E4" s="331"/>
      <c r="F4" s="331"/>
      <c r="G4" s="332"/>
      <c r="H4" s="330" t="s">
        <v>6</v>
      </c>
      <c r="I4" s="331"/>
      <c r="J4" s="331"/>
      <c r="K4" s="332"/>
      <c r="L4" s="333" t="s">
        <v>7</v>
      </c>
      <c r="M4" s="334"/>
      <c r="N4" s="334"/>
      <c r="O4" s="335"/>
      <c r="P4" s="333" t="s">
        <v>8</v>
      </c>
      <c r="Q4" s="334"/>
      <c r="R4" s="334"/>
      <c r="S4" s="335"/>
      <c r="T4" s="333" t="s">
        <v>9</v>
      </c>
      <c r="U4" s="334"/>
      <c r="V4" s="334"/>
      <c r="W4" s="335"/>
      <c r="X4" s="333" t="s">
        <v>10</v>
      </c>
      <c r="Y4" s="334"/>
      <c r="Z4" s="334"/>
      <c r="AA4" s="335"/>
      <c r="AB4" s="325" t="s">
        <v>11</v>
      </c>
      <c r="AC4" s="323" t="s">
        <v>55</v>
      </c>
      <c r="AD4" s="338" t="s">
        <v>66</v>
      </c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</row>
    <row r="5" spans="1:83" s="13" customFormat="1" ht="12.75" customHeight="1" thickBot="1" x14ac:dyDescent="0.25">
      <c r="A5" s="328"/>
      <c r="B5" s="345"/>
      <c r="C5" s="333"/>
      <c r="D5" s="33" t="s">
        <v>74</v>
      </c>
      <c r="E5" s="33" t="s">
        <v>12</v>
      </c>
      <c r="F5" s="34" t="s">
        <v>13</v>
      </c>
      <c r="G5" s="237" t="s">
        <v>5</v>
      </c>
      <c r="H5" s="33" t="s">
        <v>74</v>
      </c>
      <c r="I5" s="35" t="s">
        <v>12</v>
      </c>
      <c r="J5" s="32" t="s">
        <v>13</v>
      </c>
      <c r="K5" s="237" t="s">
        <v>5</v>
      </c>
      <c r="L5" s="33" t="s">
        <v>74</v>
      </c>
      <c r="M5" s="35" t="s">
        <v>12</v>
      </c>
      <c r="N5" s="32" t="s">
        <v>13</v>
      </c>
      <c r="O5" s="237" t="s">
        <v>5</v>
      </c>
      <c r="P5" s="33" t="s">
        <v>74</v>
      </c>
      <c r="Q5" s="35" t="s">
        <v>12</v>
      </c>
      <c r="R5" s="32" t="s">
        <v>13</v>
      </c>
      <c r="S5" s="237" t="s">
        <v>5</v>
      </c>
      <c r="T5" s="33" t="s">
        <v>74</v>
      </c>
      <c r="U5" s="35" t="s">
        <v>12</v>
      </c>
      <c r="V5" s="32" t="s">
        <v>13</v>
      </c>
      <c r="W5" s="237" t="s">
        <v>5</v>
      </c>
      <c r="X5" s="33" t="s">
        <v>74</v>
      </c>
      <c r="Y5" s="35" t="s">
        <v>12</v>
      </c>
      <c r="Z5" s="32" t="s">
        <v>13</v>
      </c>
      <c r="AA5" s="237" t="s">
        <v>5</v>
      </c>
      <c r="AB5" s="326"/>
      <c r="AC5" s="324"/>
      <c r="AD5" s="338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1:83" x14ac:dyDescent="0.2">
      <c r="A6" s="273"/>
      <c r="B6" s="276"/>
      <c r="C6" s="274"/>
      <c r="D6" s="229"/>
      <c r="E6" s="230"/>
      <c r="F6" s="48"/>
      <c r="G6" s="247"/>
      <c r="H6" s="229"/>
      <c r="I6" s="230"/>
      <c r="J6" s="48"/>
      <c r="K6" s="247"/>
      <c r="L6" s="228"/>
      <c r="M6" s="231"/>
      <c r="N6" s="48"/>
      <c r="O6" s="252"/>
      <c r="P6" s="228"/>
      <c r="Q6" s="231"/>
      <c r="R6" s="48"/>
      <c r="S6" s="252"/>
      <c r="T6" s="228"/>
      <c r="U6" s="231"/>
      <c r="V6" s="48"/>
      <c r="W6" s="252"/>
      <c r="X6" s="228"/>
      <c r="Y6" s="231"/>
      <c r="Z6" s="48"/>
      <c r="AA6" s="252"/>
      <c r="AB6" s="266">
        <f t="shared" ref="AB6:AB39" si="0">SUM(AA6,W6,S6,O6,K6,G6)</f>
        <v>0</v>
      </c>
      <c r="AC6" s="72"/>
      <c r="AD6" s="338"/>
      <c r="AG6" s="10"/>
    </row>
    <row r="7" spans="1:83" x14ac:dyDescent="0.2">
      <c r="A7" s="273"/>
      <c r="B7" s="277"/>
      <c r="C7" s="274"/>
      <c r="D7" s="229"/>
      <c r="E7" s="230"/>
      <c r="F7" s="49"/>
      <c r="G7" s="248"/>
      <c r="H7" s="229"/>
      <c r="I7" s="230"/>
      <c r="J7" s="49"/>
      <c r="K7" s="253"/>
      <c r="L7" s="229"/>
      <c r="M7" s="230"/>
      <c r="N7" s="49"/>
      <c r="O7" s="253"/>
      <c r="P7" s="229"/>
      <c r="Q7" s="285"/>
      <c r="R7" s="47"/>
      <c r="S7" s="253"/>
      <c r="T7" s="229"/>
      <c r="U7" s="230"/>
      <c r="V7" s="49"/>
      <c r="W7" s="253"/>
      <c r="X7" s="229"/>
      <c r="Y7" s="230"/>
      <c r="Z7" s="49"/>
      <c r="AA7" s="253"/>
      <c r="AB7" s="267">
        <f t="shared" si="0"/>
        <v>0</v>
      </c>
      <c r="AC7" s="72"/>
      <c r="AD7" s="338"/>
      <c r="AG7" s="10"/>
    </row>
    <row r="8" spans="1:83" x14ac:dyDescent="0.2">
      <c r="A8" s="273"/>
      <c r="B8" s="277"/>
      <c r="C8" s="274"/>
      <c r="D8" s="229"/>
      <c r="E8" s="230"/>
      <c r="F8" s="232"/>
      <c r="G8" s="248"/>
      <c r="H8" s="229"/>
      <c r="I8" s="230"/>
      <c r="J8" s="49"/>
      <c r="K8" s="253"/>
      <c r="L8" s="286"/>
      <c r="M8" s="230"/>
      <c r="N8" s="49"/>
      <c r="O8" s="253"/>
      <c r="P8" s="229"/>
      <c r="Q8" s="230"/>
      <c r="R8" s="49"/>
      <c r="S8" s="253"/>
      <c r="T8" s="229"/>
      <c r="U8" s="230"/>
      <c r="V8" s="49"/>
      <c r="W8" s="253"/>
      <c r="X8" s="229"/>
      <c r="Y8" s="230"/>
      <c r="Z8" s="49"/>
      <c r="AA8" s="253"/>
      <c r="AB8" s="267">
        <f t="shared" si="0"/>
        <v>0</v>
      </c>
      <c r="AC8" s="72"/>
      <c r="AD8" s="338"/>
    </row>
    <row r="9" spans="1:83" x14ac:dyDescent="0.2">
      <c r="A9" s="273"/>
      <c r="B9" s="277"/>
      <c r="C9" s="274"/>
      <c r="D9" s="229"/>
      <c r="E9" s="230"/>
      <c r="F9" s="49"/>
      <c r="G9" s="248"/>
      <c r="H9" s="229"/>
      <c r="I9" s="230"/>
      <c r="J9" s="49"/>
      <c r="K9" s="253"/>
      <c r="L9" s="229"/>
      <c r="M9" s="230"/>
      <c r="N9" s="49"/>
      <c r="O9" s="253"/>
      <c r="P9" s="229"/>
      <c r="Q9" s="230"/>
      <c r="R9" s="49"/>
      <c r="S9" s="253"/>
      <c r="T9" s="229"/>
      <c r="U9" s="230"/>
      <c r="V9" s="49"/>
      <c r="W9" s="253"/>
      <c r="X9" s="229"/>
      <c r="Y9" s="230"/>
      <c r="Z9" s="49"/>
      <c r="AA9" s="253"/>
      <c r="AB9" s="267">
        <f t="shared" si="0"/>
        <v>0</v>
      </c>
      <c r="AC9" s="72"/>
      <c r="AD9" s="338"/>
    </row>
    <row r="10" spans="1:83" x14ac:dyDescent="0.2">
      <c r="A10" s="273"/>
      <c r="B10" s="277"/>
      <c r="C10" s="274"/>
      <c r="D10" s="229"/>
      <c r="E10" s="230"/>
      <c r="F10" s="49"/>
      <c r="G10" s="248"/>
      <c r="H10" s="229"/>
      <c r="I10" s="230"/>
      <c r="J10" s="49"/>
      <c r="K10" s="253"/>
      <c r="L10" s="229"/>
      <c r="M10" s="230"/>
      <c r="N10" s="49"/>
      <c r="O10" s="253"/>
      <c r="P10" s="229"/>
      <c r="Q10" s="230"/>
      <c r="R10" s="49"/>
      <c r="S10" s="253"/>
      <c r="T10" s="229"/>
      <c r="U10" s="230"/>
      <c r="V10" s="49"/>
      <c r="W10" s="253"/>
      <c r="X10" s="229"/>
      <c r="Y10" s="47"/>
      <c r="Z10" s="49"/>
      <c r="AA10" s="253"/>
      <c r="AB10" s="267">
        <f t="shared" si="0"/>
        <v>0</v>
      </c>
      <c r="AC10" s="72"/>
      <c r="AD10" s="338"/>
    </row>
    <row r="11" spans="1:83" x14ac:dyDescent="0.2">
      <c r="A11" s="273"/>
      <c r="B11" s="277"/>
      <c r="C11" s="274"/>
      <c r="D11" s="246"/>
      <c r="E11" s="287"/>
      <c r="F11" s="53"/>
      <c r="G11" s="249"/>
      <c r="H11" s="229"/>
      <c r="I11" s="230"/>
      <c r="J11" s="49"/>
      <c r="K11" s="253"/>
      <c r="L11" s="287"/>
      <c r="M11" s="287"/>
      <c r="N11" s="53"/>
      <c r="O11" s="256"/>
      <c r="P11" s="246"/>
      <c r="Q11" s="287"/>
      <c r="R11" s="53"/>
      <c r="S11" s="257"/>
      <c r="T11" s="246"/>
      <c r="U11" s="287"/>
      <c r="V11" s="53"/>
      <c r="W11" s="257"/>
      <c r="X11" s="229"/>
      <c r="Y11" s="47"/>
      <c r="Z11" s="49"/>
      <c r="AA11" s="253"/>
      <c r="AB11" s="267">
        <f t="shared" ref="AB11:AB21" si="1">SUM(AA11,W11,S11,O11,K11,G11)</f>
        <v>0</v>
      </c>
      <c r="AC11" s="72"/>
      <c r="AD11" s="338"/>
    </row>
    <row r="12" spans="1:83" x14ac:dyDescent="0.2">
      <c r="A12" s="273"/>
      <c r="B12" s="277"/>
      <c r="C12" s="274"/>
      <c r="D12" s="246"/>
      <c r="E12" s="287"/>
      <c r="F12" s="53"/>
      <c r="G12" s="249"/>
      <c r="H12" s="229"/>
      <c r="I12" s="230"/>
      <c r="J12" s="49"/>
      <c r="K12" s="253"/>
      <c r="L12" s="246"/>
      <c r="M12" s="287"/>
      <c r="N12" s="53"/>
      <c r="O12" s="257"/>
      <c r="P12" s="246"/>
      <c r="Q12" s="52"/>
      <c r="R12" s="53"/>
      <c r="S12" s="257"/>
      <c r="T12" s="246"/>
      <c r="U12" s="287"/>
      <c r="V12" s="53"/>
      <c r="W12" s="257"/>
      <c r="X12" s="229"/>
      <c r="Y12" s="230"/>
      <c r="Z12" s="49"/>
      <c r="AA12" s="253"/>
      <c r="AB12" s="268">
        <f t="shared" si="1"/>
        <v>0</v>
      </c>
      <c r="AC12" s="72"/>
      <c r="AD12" s="338"/>
    </row>
    <row r="13" spans="1:83" x14ac:dyDescent="0.2">
      <c r="A13" s="273"/>
      <c r="B13" s="277"/>
      <c r="C13" s="274"/>
      <c r="D13" s="246"/>
      <c r="E13" s="287"/>
      <c r="F13" s="53"/>
      <c r="G13" s="249"/>
      <c r="H13" s="229"/>
      <c r="I13" s="47"/>
      <c r="J13" s="49"/>
      <c r="K13" s="253"/>
      <c r="L13" s="246"/>
      <c r="M13" s="52"/>
      <c r="N13" s="53"/>
      <c r="O13" s="257"/>
      <c r="P13" s="246"/>
      <c r="Q13" s="52"/>
      <c r="R13" s="53"/>
      <c r="S13" s="257"/>
      <c r="T13" s="246"/>
      <c r="U13" s="52"/>
      <c r="V13" s="53"/>
      <c r="W13" s="257"/>
      <c r="X13" s="229"/>
      <c r="Y13" s="230"/>
      <c r="Z13" s="49"/>
      <c r="AA13" s="253"/>
      <c r="AB13" s="267">
        <f t="shared" si="1"/>
        <v>0</v>
      </c>
      <c r="AC13" s="73"/>
      <c r="AD13" s="338"/>
    </row>
    <row r="14" spans="1:83" x14ac:dyDescent="0.2">
      <c r="A14" s="273"/>
      <c r="B14" s="277"/>
      <c r="C14" s="274"/>
      <c r="D14" s="246"/>
      <c r="E14" s="287"/>
      <c r="F14" s="53"/>
      <c r="G14" s="249"/>
      <c r="H14" s="229"/>
      <c r="I14" s="230"/>
      <c r="J14" s="49"/>
      <c r="K14" s="253"/>
      <c r="L14" s="246"/>
      <c r="M14" s="287"/>
      <c r="N14" s="53"/>
      <c r="O14" s="257"/>
      <c r="P14" s="246"/>
      <c r="Q14" s="52"/>
      <c r="R14" s="53"/>
      <c r="S14" s="257"/>
      <c r="T14" s="246"/>
      <c r="U14" s="52"/>
      <c r="V14" s="53"/>
      <c r="W14" s="257"/>
      <c r="X14" s="246"/>
      <c r="Y14" s="287"/>
      <c r="Z14" s="53"/>
      <c r="AA14" s="257"/>
      <c r="AB14" s="267">
        <f t="shared" si="1"/>
        <v>0</v>
      </c>
      <c r="AC14" s="73"/>
      <c r="AD14" s="338"/>
    </row>
    <row r="15" spans="1:83" x14ac:dyDescent="0.2">
      <c r="A15" s="273"/>
      <c r="B15" s="277"/>
      <c r="C15" s="274"/>
      <c r="D15" s="54"/>
      <c r="E15" s="230"/>
      <c r="F15" s="49"/>
      <c r="G15" s="248"/>
      <c r="H15" s="229"/>
      <c r="I15" s="230"/>
      <c r="J15" s="49"/>
      <c r="K15" s="253"/>
      <c r="L15" s="54"/>
      <c r="M15" s="47"/>
      <c r="N15" s="49"/>
      <c r="O15" s="253"/>
      <c r="P15" s="229"/>
      <c r="Q15" s="47"/>
      <c r="R15" s="49"/>
      <c r="S15" s="253"/>
      <c r="T15" s="229"/>
      <c r="U15" s="47"/>
      <c r="V15" s="49"/>
      <c r="W15" s="253"/>
      <c r="X15" s="246"/>
      <c r="Y15" s="287"/>
      <c r="Z15" s="53"/>
      <c r="AA15" s="257"/>
      <c r="AB15" s="267">
        <f t="shared" si="1"/>
        <v>0</v>
      </c>
      <c r="AC15" s="73"/>
      <c r="AD15" s="338"/>
    </row>
    <row r="16" spans="1:83" x14ac:dyDescent="0.2">
      <c r="A16" s="273"/>
      <c r="B16" s="277"/>
      <c r="C16" s="274"/>
      <c r="D16" s="54"/>
      <c r="E16" s="230"/>
      <c r="F16" s="49"/>
      <c r="G16" s="248"/>
      <c r="H16" s="229"/>
      <c r="I16" s="47"/>
      <c r="J16" s="49"/>
      <c r="K16" s="253"/>
      <c r="L16" s="54"/>
      <c r="M16" s="230"/>
      <c r="N16" s="49"/>
      <c r="O16" s="253"/>
      <c r="P16" s="229"/>
      <c r="Q16" s="230"/>
      <c r="R16" s="49"/>
      <c r="S16" s="253"/>
      <c r="T16" s="229"/>
      <c r="U16" s="47"/>
      <c r="V16" s="49"/>
      <c r="W16" s="253"/>
      <c r="X16" s="246"/>
      <c r="Y16" s="52"/>
      <c r="Z16" s="53"/>
      <c r="AA16" s="257"/>
      <c r="AB16" s="267">
        <f t="shared" si="1"/>
        <v>0</v>
      </c>
      <c r="AC16" s="72"/>
      <c r="AD16" s="338"/>
    </row>
    <row r="17" spans="1:30" x14ac:dyDescent="0.2">
      <c r="A17" s="273"/>
      <c r="B17" s="277"/>
      <c r="C17" s="274"/>
      <c r="D17" s="229"/>
      <c r="E17" s="230"/>
      <c r="F17" s="232"/>
      <c r="G17" s="250"/>
      <c r="H17" s="229"/>
      <c r="I17" s="47"/>
      <c r="J17" s="49"/>
      <c r="K17" s="254"/>
      <c r="L17" s="229"/>
      <c r="M17" s="230"/>
      <c r="N17" s="232"/>
      <c r="O17" s="258"/>
      <c r="P17" s="229"/>
      <c r="Q17" s="47"/>
      <c r="R17" s="49"/>
      <c r="S17" s="253"/>
      <c r="T17" s="229"/>
      <c r="U17" s="230"/>
      <c r="V17" s="49"/>
      <c r="W17" s="253"/>
      <c r="X17" s="229"/>
      <c r="Y17" s="47"/>
      <c r="Z17" s="49"/>
      <c r="AA17" s="253"/>
      <c r="AB17" s="267">
        <f t="shared" si="1"/>
        <v>0</v>
      </c>
      <c r="AC17" s="72"/>
      <c r="AD17" s="338"/>
    </row>
    <row r="18" spans="1:30" x14ac:dyDescent="0.2">
      <c r="A18" s="273"/>
      <c r="B18" s="277"/>
      <c r="C18" s="274"/>
      <c r="D18" s="229"/>
      <c r="E18" s="47"/>
      <c r="F18" s="49"/>
      <c r="G18" s="248"/>
      <c r="H18" s="229"/>
      <c r="I18" s="230"/>
      <c r="J18" s="49"/>
      <c r="K18" s="253"/>
      <c r="L18" s="229"/>
      <c r="M18" s="230"/>
      <c r="N18" s="49"/>
      <c r="O18" s="253"/>
      <c r="P18" s="229"/>
      <c r="Q18" s="47"/>
      <c r="R18" s="49"/>
      <c r="S18" s="253"/>
      <c r="T18" s="229"/>
      <c r="U18" s="230"/>
      <c r="V18" s="232"/>
      <c r="W18" s="253"/>
      <c r="X18" s="51"/>
      <c r="Y18" s="47"/>
      <c r="Z18" s="49"/>
      <c r="AA18" s="253"/>
      <c r="AB18" s="267">
        <f t="shared" si="1"/>
        <v>0</v>
      </c>
      <c r="AC18" s="72"/>
      <c r="AD18" s="338"/>
    </row>
    <row r="19" spans="1:30" x14ac:dyDescent="0.2">
      <c r="A19" s="273"/>
      <c r="B19" s="277"/>
      <c r="C19" s="275"/>
      <c r="D19" s="229"/>
      <c r="E19" s="230"/>
      <c r="F19" s="232"/>
      <c r="G19" s="248"/>
      <c r="H19" s="229"/>
      <c r="I19" s="230"/>
      <c r="J19" s="232"/>
      <c r="K19" s="253"/>
      <c r="L19" s="229"/>
      <c r="M19" s="230"/>
      <c r="N19" s="49"/>
      <c r="O19" s="253"/>
      <c r="P19" s="229"/>
      <c r="Q19" s="230"/>
      <c r="R19" s="49"/>
      <c r="S19" s="253"/>
      <c r="T19" s="229"/>
      <c r="U19" s="230"/>
      <c r="V19" s="49"/>
      <c r="W19" s="253"/>
      <c r="X19" s="229"/>
      <c r="Y19" s="230"/>
      <c r="Z19" s="232"/>
      <c r="AA19" s="253"/>
      <c r="AB19" s="267">
        <f t="shared" si="1"/>
        <v>0</v>
      </c>
      <c r="AC19" s="72"/>
      <c r="AD19" s="338"/>
    </row>
    <row r="20" spans="1:30" x14ac:dyDescent="0.2">
      <c r="A20" s="273"/>
      <c r="B20" s="277"/>
      <c r="C20" s="275"/>
      <c r="D20" s="229"/>
      <c r="E20" s="47"/>
      <c r="F20" s="49"/>
      <c r="G20" s="248"/>
      <c r="H20" s="229"/>
      <c r="I20" s="230"/>
      <c r="J20" s="49"/>
      <c r="K20" s="253"/>
      <c r="L20" s="229"/>
      <c r="M20" s="230"/>
      <c r="N20" s="49"/>
      <c r="O20" s="253"/>
      <c r="P20" s="229"/>
      <c r="Q20" s="230"/>
      <c r="R20" s="232"/>
      <c r="S20" s="253"/>
      <c r="T20" s="229"/>
      <c r="U20" s="47"/>
      <c r="V20" s="49"/>
      <c r="W20" s="253"/>
      <c r="X20" s="229"/>
      <c r="Y20" s="47"/>
      <c r="Z20" s="49"/>
      <c r="AA20" s="253"/>
      <c r="AB20" s="267">
        <f t="shared" si="1"/>
        <v>0</v>
      </c>
      <c r="AC20" s="72"/>
      <c r="AD20" s="338"/>
    </row>
    <row r="21" spans="1:30" x14ac:dyDescent="0.2">
      <c r="A21" s="273"/>
      <c r="B21" s="277"/>
      <c r="C21" s="274"/>
      <c r="D21" s="229"/>
      <c r="E21" s="47"/>
      <c r="F21" s="49"/>
      <c r="G21" s="248"/>
      <c r="H21" s="229"/>
      <c r="I21" s="230"/>
      <c r="J21" s="49"/>
      <c r="K21" s="253"/>
      <c r="L21" s="233"/>
      <c r="M21" s="55"/>
      <c r="N21" s="56"/>
      <c r="O21" s="253"/>
      <c r="P21" s="229"/>
      <c r="Q21" s="230"/>
      <c r="R21" s="232"/>
      <c r="S21" s="253"/>
      <c r="T21" s="229"/>
      <c r="U21" s="47"/>
      <c r="V21" s="49"/>
      <c r="W21" s="253"/>
      <c r="X21" s="229"/>
      <c r="Y21" s="47"/>
      <c r="Z21" s="49"/>
      <c r="AA21" s="253"/>
      <c r="AB21" s="267">
        <f t="shared" si="1"/>
        <v>0</v>
      </c>
      <c r="AC21" s="72"/>
      <c r="AD21" s="338"/>
    </row>
    <row r="22" spans="1:30" x14ac:dyDescent="0.2">
      <c r="A22" s="273"/>
      <c r="B22" s="277"/>
      <c r="C22" s="274"/>
      <c r="D22" s="229"/>
      <c r="E22" s="47"/>
      <c r="F22" s="49"/>
      <c r="G22" s="248"/>
      <c r="H22" s="229"/>
      <c r="I22" s="47"/>
      <c r="J22" s="49"/>
      <c r="K22" s="253"/>
      <c r="L22" s="229"/>
      <c r="M22" s="47"/>
      <c r="N22" s="49"/>
      <c r="O22" s="259"/>
      <c r="P22" s="229"/>
      <c r="Q22" s="47"/>
      <c r="R22" s="49"/>
      <c r="S22" s="253"/>
      <c r="T22" s="51"/>
      <c r="U22" s="47"/>
      <c r="V22" s="49"/>
      <c r="W22" s="253"/>
      <c r="X22" s="229"/>
      <c r="Y22" s="47"/>
      <c r="Z22" s="49"/>
      <c r="AA22" s="253"/>
      <c r="AB22" s="267">
        <f t="shared" si="0"/>
        <v>0</v>
      </c>
      <c r="AC22" s="72"/>
      <c r="AD22" s="338"/>
    </row>
    <row r="23" spans="1:30" x14ac:dyDescent="0.2">
      <c r="A23" s="273"/>
      <c r="B23" s="277"/>
      <c r="C23" s="274"/>
      <c r="D23" s="229"/>
      <c r="E23" s="230"/>
      <c r="F23" s="49"/>
      <c r="G23" s="248"/>
      <c r="H23" s="229"/>
      <c r="I23" s="230"/>
      <c r="J23" s="49"/>
      <c r="K23" s="253"/>
      <c r="L23" s="229"/>
      <c r="M23" s="230"/>
      <c r="N23" s="49"/>
      <c r="O23" s="253"/>
      <c r="P23" s="229"/>
      <c r="Q23" s="230"/>
      <c r="R23" s="49"/>
      <c r="S23" s="253"/>
      <c r="T23" s="51"/>
      <c r="U23" s="47"/>
      <c r="V23" s="49"/>
      <c r="W23" s="253"/>
      <c r="X23" s="229"/>
      <c r="Y23" s="230"/>
      <c r="Z23" s="49"/>
      <c r="AA23" s="253"/>
      <c r="AB23" s="267">
        <f t="shared" si="0"/>
        <v>0</v>
      </c>
      <c r="AC23" s="72"/>
      <c r="AD23" s="338"/>
    </row>
    <row r="24" spans="1:30" x14ac:dyDescent="0.2">
      <c r="A24" s="273"/>
      <c r="B24" s="277"/>
      <c r="C24" s="274"/>
      <c r="D24" s="229"/>
      <c r="E24" s="47"/>
      <c r="F24" s="49"/>
      <c r="G24" s="248"/>
      <c r="H24" s="229"/>
      <c r="I24" s="47"/>
      <c r="J24" s="49"/>
      <c r="K24" s="253"/>
      <c r="L24" s="229"/>
      <c r="M24" s="47"/>
      <c r="N24" s="49"/>
      <c r="O24" s="253"/>
      <c r="P24" s="229"/>
      <c r="Q24" s="47"/>
      <c r="R24" s="49"/>
      <c r="S24" s="253"/>
      <c r="T24" s="229"/>
      <c r="U24" s="47"/>
      <c r="V24" s="49"/>
      <c r="W24" s="253"/>
      <c r="X24" s="229"/>
      <c r="Y24" s="47"/>
      <c r="Z24" s="49"/>
      <c r="AA24" s="253"/>
      <c r="AB24" s="267">
        <f t="shared" si="0"/>
        <v>0</v>
      </c>
      <c r="AC24" s="72"/>
      <c r="AD24" s="338"/>
    </row>
    <row r="25" spans="1:30" x14ac:dyDescent="0.2">
      <c r="A25" s="273"/>
      <c r="B25" s="277"/>
      <c r="C25" s="274"/>
      <c r="D25" s="229"/>
      <c r="E25" s="47"/>
      <c r="F25" s="49"/>
      <c r="G25" s="248"/>
      <c r="H25" s="229"/>
      <c r="I25" s="230"/>
      <c r="J25" s="49"/>
      <c r="K25" s="253"/>
      <c r="L25" s="229"/>
      <c r="M25" s="47"/>
      <c r="N25" s="49"/>
      <c r="O25" s="253"/>
      <c r="P25" s="229"/>
      <c r="Q25" s="47"/>
      <c r="R25" s="49"/>
      <c r="S25" s="253"/>
      <c r="T25" s="229"/>
      <c r="U25" s="47"/>
      <c r="V25" s="49"/>
      <c r="W25" s="253"/>
      <c r="X25" s="229"/>
      <c r="Y25" s="47"/>
      <c r="Z25" s="49"/>
      <c r="AA25" s="253"/>
      <c r="AB25" s="267">
        <f t="shared" si="0"/>
        <v>0</v>
      </c>
      <c r="AC25" s="72"/>
      <c r="AD25" s="338"/>
    </row>
    <row r="26" spans="1:30" x14ac:dyDescent="0.2">
      <c r="A26" s="273"/>
      <c r="B26" s="277"/>
      <c r="C26" s="274"/>
      <c r="D26" s="229"/>
      <c r="E26" s="47"/>
      <c r="F26" s="49"/>
      <c r="G26" s="251"/>
      <c r="H26" s="229"/>
      <c r="I26" s="230"/>
      <c r="J26" s="49"/>
      <c r="K26" s="254"/>
      <c r="L26" s="229"/>
      <c r="M26" s="230"/>
      <c r="N26" s="49"/>
      <c r="O26" s="254"/>
      <c r="P26" s="51"/>
      <c r="Q26" s="47"/>
      <c r="R26" s="49"/>
      <c r="S26" s="253"/>
      <c r="T26" s="229"/>
      <c r="U26" s="230"/>
      <c r="V26" s="49"/>
      <c r="W26" s="253"/>
      <c r="X26" s="229"/>
      <c r="Y26" s="47"/>
      <c r="Z26" s="49"/>
      <c r="AA26" s="253"/>
      <c r="AB26" s="267">
        <f t="shared" si="0"/>
        <v>0</v>
      </c>
      <c r="AC26" s="72"/>
      <c r="AD26" s="338"/>
    </row>
    <row r="27" spans="1:30" x14ac:dyDescent="0.2">
      <c r="A27" s="273"/>
      <c r="B27" s="277"/>
      <c r="C27" s="274"/>
      <c r="D27" s="229"/>
      <c r="E27" s="47"/>
      <c r="F27" s="49"/>
      <c r="G27" s="248"/>
      <c r="H27" s="51"/>
      <c r="I27" s="47"/>
      <c r="J27" s="49"/>
      <c r="K27" s="253"/>
      <c r="L27" s="51"/>
      <c r="M27" s="47"/>
      <c r="N27" s="49"/>
      <c r="O27" s="253"/>
      <c r="P27" s="229"/>
      <c r="Q27" s="47"/>
      <c r="R27" s="49"/>
      <c r="S27" s="253"/>
      <c r="T27" s="51"/>
      <c r="U27" s="47"/>
      <c r="V27" s="49"/>
      <c r="W27" s="253"/>
      <c r="X27" s="51"/>
      <c r="Y27" s="47"/>
      <c r="Z27" s="49"/>
      <c r="AA27" s="253"/>
      <c r="AB27" s="267">
        <f t="shared" si="0"/>
        <v>0</v>
      </c>
      <c r="AC27" s="72"/>
      <c r="AD27" s="338"/>
    </row>
    <row r="28" spans="1:30" x14ac:dyDescent="0.2">
      <c r="A28" s="273"/>
      <c r="B28" s="277"/>
      <c r="C28" s="274"/>
      <c r="D28" s="229"/>
      <c r="E28" s="230"/>
      <c r="F28" s="49"/>
      <c r="G28" s="251"/>
      <c r="H28" s="229"/>
      <c r="I28" s="230"/>
      <c r="J28" s="49"/>
      <c r="K28" s="254"/>
      <c r="L28" s="229"/>
      <c r="M28" s="230"/>
      <c r="N28" s="49"/>
      <c r="O28" s="254"/>
      <c r="P28" s="229"/>
      <c r="Q28" s="230"/>
      <c r="R28" s="49"/>
      <c r="S28" s="253"/>
      <c r="T28" s="51"/>
      <c r="U28" s="47"/>
      <c r="V28" s="49"/>
      <c r="W28" s="253"/>
      <c r="X28" s="229"/>
      <c r="Y28" s="47"/>
      <c r="Z28" s="49"/>
      <c r="AA28" s="253"/>
      <c r="AB28" s="267">
        <f t="shared" si="0"/>
        <v>0</v>
      </c>
      <c r="AC28" s="315"/>
      <c r="AD28" s="338"/>
    </row>
    <row r="29" spans="1:30" x14ac:dyDescent="0.2">
      <c r="A29" s="273"/>
      <c r="B29" s="277"/>
      <c r="C29" s="274"/>
      <c r="D29" s="229"/>
      <c r="E29" s="47"/>
      <c r="F29" s="49"/>
      <c r="G29" s="248"/>
      <c r="H29" s="51"/>
      <c r="I29" s="47"/>
      <c r="J29" s="49"/>
      <c r="K29" s="253"/>
      <c r="L29" s="51"/>
      <c r="M29" s="47"/>
      <c r="N29" s="49"/>
      <c r="O29" s="253"/>
      <c r="P29" s="229"/>
      <c r="Q29" s="47"/>
      <c r="R29" s="49"/>
      <c r="S29" s="253"/>
      <c r="T29" s="51"/>
      <c r="U29" s="47"/>
      <c r="V29" s="49"/>
      <c r="W29" s="253"/>
      <c r="X29" s="51"/>
      <c r="Y29" s="47"/>
      <c r="Z29" s="49"/>
      <c r="AA29" s="253"/>
      <c r="AB29" s="267">
        <f t="shared" si="0"/>
        <v>0</v>
      </c>
      <c r="AC29" s="72"/>
      <c r="AD29" s="338"/>
    </row>
    <row r="30" spans="1:30" x14ac:dyDescent="0.2">
      <c r="A30" s="273"/>
      <c r="B30" s="277"/>
      <c r="C30" s="274"/>
      <c r="D30" s="51"/>
      <c r="E30" s="47"/>
      <c r="F30" s="49"/>
      <c r="G30" s="248"/>
      <c r="H30" s="51"/>
      <c r="I30" s="47"/>
      <c r="J30" s="49"/>
      <c r="K30" s="253"/>
      <c r="L30" s="51"/>
      <c r="M30" s="47"/>
      <c r="N30" s="49"/>
      <c r="O30" s="253"/>
      <c r="P30" s="51"/>
      <c r="Q30" s="47"/>
      <c r="R30" s="49"/>
      <c r="S30" s="253"/>
      <c r="T30" s="51"/>
      <c r="U30" s="47"/>
      <c r="V30" s="49"/>
      <c r="W30" s="253"/>
      <c r="X30" s="51"/>
      <c r="Y30" s="47"/>
      <c r="Z30" s="49"/>
      <c r="AA30" s="253"/>
      <c r="AB30" s="267">
        <f t="shared" si="0"/>
        <v>0</v>
      </c>
      <c r="AC30" s="72"/>
      <c r="AD30" s="338"/>
    </row>
    <row r="31" spans="1:30" x14ac:dyDescent="0.2">
      <c r="A31" s="273"/>
      <c r="B31" s="277"/>
      <c r="C31" s="274"/>
      <c r="D31" s="51"/>
      <c r="E31" s="47"/>
      <c r="F31" s="49"/>
      <c r="G31" s="248"/>
      <c r="H31" s="51"/>
      <c r="I31" s="47"/>
      <c r="J31" s="49"/>
      <c r="K31" s="253"/>
      <c r="L31" s="51"/>
      <c r="M31" s="47"/>
      <c r="N31" s="49"/>
      <c r="O31" s="253"/>
      <c r="P31" s="51"/>
      <c r="Q31" s="47"/>
      <c r="R31" s="49"/>
      <c r="S31" s="253"/>
      <c r="T31" s="51"/>
      <c r="U31" s="47"/>
      <c r="V31" s="49"/>
      <c r="W31" s="253"/>
      <c r="X31" s="51"/>
      <c r="Y31" s="47"/>
      <c r="Z31" s="49"/>
      <c r="AA31" s="253"/>
      <c r="AB31" s="267">
        <f t="shared" si="0"/>
        <v>0</v>
      </c>
      <c r="AC31" s="72"/>
      <c r="AD31" s="338"/>
    </row>
    <row r="32" spans="1:30" x14ac:dyDescent="0.2">
      <c r="A32" s="273"/>
      <c r="B32" s="277"/>
      <c r="C32" s="274"/>
      <c r="D32" s="51"/>
      <c r="E32" s="47"/>
      <c r="F32" s="49"/>
      <c r="G32" s="248"/>
      <c r="H32" s="51"/>
      <c r="I32" s="47"/>
      <c r="J32" s="49"/>
      <c r="K32" s="253"/>
      <c r="L32" s="51"/>
      <c r="M32" s="47"/>
      <c r="N32" s="49"/>
      <c r="O32" s="253"/>
      <c r="P32" s="51"/>
      <c r="Q32" s="47"/>
      <c r="R32" s="49"/>
      <c r="S32" s="253"/>
      <c r="T32" s="51"/>
      <c r="U32" s="47"/>
      <c r="V32" s="49"/>
      <c r="W32" s="253"/>
      <c r="X32" s="51"/>
      <c r="Y32" s="47"/>
      <c r="Z32" s="49"/>
      <c r="AA32" s="253"/>
      <c r="AB32" s="267">
        <f t="shared" si="0"/>
        <v>0</v>
      </c>
      <c r="AC32" s="72"/>
      <c r="AD32" s="338"/>
    </row>
    <row r="33" spans="1:30" x14ac:dyDescent="0.2">
      <c r="A33" s="273"/>
      <c r="B33" s="277"/>
      <c r="C33" s="274"/>
      <c r="D33" s="51"/>
      <c r="E33" s="47"/>
      <c r="F33" s="49"/>
      <c r="G33" s="248"/>
      <c r="H33" s="51"/>
      <c r="I33" s="47"/>
      <c r="J33" s="49"/>
      <c r="K33" s="253"/>
      <c r="L33" s="51"/>
      <c r="M33" s="47"/>
      <c r="N33" s="49"/>
      <c r="O33" s="253"/>
      <c r="P33" s="51"/>
      <c r="Q33" s="47"/>
      <c r="R33" s="49"/>
      <c r="S33" s="253"/>
      <c r="T33" s="51"/>
      <c r="U33" s="47"/>
      <c r="V33" s="49"/>
      <c r="W33" s="253"/>
      <c r="X33" s="51"/>
      <c r="Y33" s="47"/>
      <c r="Z33" s="49"/>
      <c r="AA33" s="253"/>
      <c r="AB33" s="267">
        <f t="shared" si="0"/>
        <v>0</v>
      </c>
      <c r="AC33" s="72"/>
      <c r="AD33" s="338"/>
    </row>
    <row r="34" spans="1:30" x14ac:dyDescent="0.2">
      <c r="A34" s="273"/>
      <c r="B34" s="277"/>
      <c r="C34" s="274"/>
      <c r="D34" s="51"/>
      <c r="E34" s="47"/>
      <c r="F34" s="49"/>
      <c r="G34" s="248"/>
      <c r="H34" s="51"/>
      <c r="I34" s="47"/>
      <c r="J34" s="49"/>
      <c r="K34" s="253"/>
      <c r="L34" s="51"/>
      <c r="M34" s="47"/>
      <c r="N34" s="49"/>
      <c r="O34" s="253"/>
      <c r="P34" s="51"/>
      <c r="Q34" s="47"/>
      <c r="R34" s="49"/>
      <c r="S34" s="253"/>
      <c r="T34" s="51"/>
      <c r="U34" s="47"/>
      <c r="V34" s="49"/>
      <c r="W34" s="253"/>
      <c r="X34" s="51"/>
      <c r="Y34" s="47"/>
      <c r="Z34" s="49"/>
      <c r="AA34" s="253"/>
      <c r="AB34" s="267">
        <f t="shared" si="0"/>
        <v>0</v>
      </c>
      <c r="AC34" s="72"/>
      <c r="AD34" s="338"/>
    </row>
    <row r="35" spans="1:30" x14ac:dyDescent="0.2">
      <c r="A35" s="273"/>
      <c r="B35" s="277"/>
      <c r="C35" s="274"/>
      <c r="D35" s="51"/>
      <c r="E35" s="47"/>
      <c r="F35" s="49"/>
      <c r="G35" s="248"/>
      <c r="H35" s="50"/>
      <c r="I35" s="47"/>
      <c r="J35" s="49"/>
      <c r="K35" s="253"/>
      <c r="L35" s="51"/>
      <c r="M35" s="47"/>
      <c r="N35" s="49"/>
      <c r="O35" s="253"/>
      <c r="P35" s="51"/>
      <c r="Q35" s="47"/>
      <c r="R35" s="49"/>
      <c r="S35" s="253"/>
      <c r="T35" s="51"/>
      <c r="U35" s="47"/>
      <c r="V35" s="49"/>
      <c r="W35" s="253"/>
      <c r="X35" s="51"/>
      <c r="Y35" s="47"/>
      <c r="Z35" s="49"/>
      <c r="AA35" s="253"/>
      <c r="AB35" s="267">
        <f t="shared" si="0"/>
        <v>0</v>
      </c>
      <c r="AC35" s="72"/>
      <c r="AD35" s="338"/>
    </row>
    <row r="36" spans="1:30" x14ac:dyDescent="0.2">
      <c r="A36" s="273"/>
      <c r="B36" s="277"/>
      <c r="C36" s="274"/>
      <c r="D36" s="51"/>
      <c r="E36" s="47"/>
      <c r="F36" s="49"/>
      <c r="G36" s="248"/>
      <c r="H36" s="51"/>
      <c r="I36" s="47"/>
      <c r="J36" s="49"/>
      <c r="K36" s="253"/>
      <c r="L36" s="51"/>
      <c r="M36" s="47"/>
      <c r="N36" s="49"/>
      <c r="O36" s="253"/>
      <c r="P36" s="51"/>
      <c r="Q36" s="47"/>
      <c r="R36" s="49"/>
      <c r="S36" s="253"/>
      <c r="T36" s="51"/>
      <c r="U36" s="47"/>
      <c r="V36" s="49"/>
      <c r="W36" s="253"/>
      <c r="X36" s="51"/>
      <c r="Y36" s="47"/>
      <c r="Z36" s="49"/>
      <c r="AA36" s="253"/>
      <c r="AB36" s="267">
        <f t="shared" si="0"/>
        <v>0</v>
      </c>
      <c r="AC36" s="72"/>
      <c r="AD36" s="338"/>
    </row>
    <row r="37" spans="1:30" x14ac:dyDescent="0.2">
      <c r="A37" s="273"/>
      <c r="B37" s="277"/>
      <c r="C37" s="274"/>
      <c r="D37" s="51"/>
      <c r="E37" s="47"/>
      <c r="F37" s="49"/>
      <c r="G37" s="248"/>
      <c r="H37" s="51"/>
      <c r="I37" s="47"/>
      <c r="J37" s="49"/>
      <c r="K37" s="253"/>
      <c r="L37" s="51"/>
      <c r="M37" s="47"/>
      <c r="N37" s="49"/>
      <c r="O37" s="253"/>
      <c r="P37" s="51"/>
      <c r="Q37" s="47"/>
      <c r="R37" s="49"/>
      <c r="S37" s="253"/>
      <c r="T37" s="51"/>
      <c r="U37" s="47"/>
      <c r="V37" s="49"/>
      <c r="W37" s="253"/>
      <c r="X37" s="51"/>
      <c r="Y37" s="47"/>
      <c r="Z37" s="49"/>
      <c r="AA37" s="253"/>
      <c r="AB37" s="267">
        <f t="shared" si="0"/>
        <v>0</v>
      </c>
      <c r="AC37" s="72"/>
      <c r="AD37" s="338"/>
    </row>
    <row r="38" spans="1:30" x14ac:dyDescent="0.2">
      <c r="A38" s="273"/>
      <c r="B38" s="277"/>
      <c r="C38" s="274"/>
      <c r="D38" s="51"/>
      <c r="E38" s="47"/>
      <c r="F38" s="49"/>
      <c r="G38" s="248"/>
      <c r="H38" s="51"/>
      <c r="I38" s="47"/>
      <c r="J38" s="49"/>
      <c r="K38" s="253"/>
      <c r="L38" s="51"/>
      <c r="M38" s="47"/>
      <c r="N38" s="49"/>
      <c r="O38" s="253"/>
      <c r="P38" s="51"/>
      <c r="Q38" s="47"/>
      <c r="R38" s="49"/>
      <c r="S38" s="253"/>
      <c r="T38" s="51"/>
      <c r="U38" s="47"/>
      <c r="V38" s="49"/>
      <c r="W38" s="253"/>
      <c r="X38" s="51"/>
      <c r="Y38" s="47"/>
      <c r="Z38" s="49"/>
      <c r="AA38" s="253"/>
      <c r="AB38" s="267">
        <f t="shared" si="0"/>
        <v>0</v>
      </c>
      <c r="AC38" s="72"/>
      <c r="AD38" s="338"/>
    </row>
    <row r="39" spans="1:30" ht="13.5" thickBot="1" x14ac:dyDescent="0.25">
      <c r="A39" s="273"/>
      <c r="B39" s="278"/>
      <c r="C39" s="274"/>
      <c r="D39" s="58"/>
      <c r="E39" s="59"/>
      <c r="F39" s="57"/>
      <c r="G39" s="255"/>
      <c r="H39" s="58"/>
      <c r="I39" s="59"/>
      <c r="J39" s="57"/>
      <c r="K39" s="255"/>
      <c r="L39" s="58"/>
      <c r="M39" s="59"/>
      <c r="N39" s="57"/>
      <c r="O39" s="255"/>
      <c r="P39" s="58"/>
      <c r="Q39" s="59"/>
      <c r="R39" s="57"/>
      <c r="S39" s="255"/>
      <c r="T39" s="58"/>
      <c r="U39" s="59"/>
      <c r="V39" s="57"/>
      <c r="W39" s="255"/>
      <c r="X39" s="58"/>
      <c r="Y39" s="59"/>
      <c r="Z39" s="57"/>
      <c r="AA39" s="255"/>
      <c r="AB39" s="269">
        <f t="shared" si="0"/>
        <v>0</v>
      </c>
      <c r="AC39" s="72"/>
      <c r="AD39" s="338"/>
    </row>
    <row r="40" spans="1:30" ht="13.5" thickBot="1" x14ac:dyDescent="0.25">
      <c r="A40" s="36" t="s">
        <v>33</v>
      </c>
      <c r="B40" s="339"/>
      <c r="C40" s="340"/>
      <c r="D40" s="341"/>
      <c r="E40" s="341"/>
      <c r="F40" s="341"/>
      <c r="G40" s="272">
        <f>SUM(G6:G39)</f>
        <v>0</v>
      </c>
      <c r="H40" s="341"/>
      <c r="I40" s="341"/>
      <c r="J40" s="342"/>
      <c r="K40" s="271">
        <f>SUM(K6:K39)</f>
        <v>0</v>
      </c>
      <c r="L40" s="343"/>
      <c r="M40" s="341"/>
      <c r="N40" s="342"/>
      <c r="O40" s="271">
        <f>SUM(O6:O39)</f>
        <v>0</v>
      </c>
      <c r="P40" s="343"/>
      <c r="Q40" s="341"/>
      <c r="R40" s="342"/>
      <c r="S40" s="271">
        <f>SUM(S6:S39)</f>
        <v>0</v>
      </c>
      <c r="T40" s="343"/>
      <c r="U40" s="341"/>
      <c r="V40" s="342"/>
      <c r="W40" s="271">
        <f>SUM(W6:W39)</f>
        <v>0</v>
      </c>
      <c r="X40" s="343"/>
      <c r="Y40" s="341"/>
      <c r="Z40" s="342"/>
      <c r="AA40" s="271">
        <f>SUM(AA6:AA39)</f>
        <v>0</v>
      </c>
      <c r="AB40" s="270">
        <f>SUM(AB6:AB39)</f>
        <v>0</v>
      </c>
      <c r="AC40" s="14"/>
      <c r="AD40" s="338"/>
    </row>
    <row r="41" spans="1:30" x14ac:dyDescent="0.2">
      <c r="A41" s="37"/>
      <c r="B41" s="39"/>
      <c r="C41" s="39"/>
      <c r="D41" s="38"/>
      <c r="E41" s="39"/>
      <c r="F41" s="40"/>
      <c r="G41" s="41"/>
      <c r="H41" s="38"/>
      <c r="I41" s="39"/>
      <c r="J41" s="40"/>
      <c r="K41" s="40"/>
      <c r="L41" s="38"/>
      <c r="M41" s="39"/>
      <c r="N41" s="40"/>
      <c r="O41" s="40"/>
      <c r="P41" s="42"/>
      <c r="Q41" s="39"/>
      <c r="R41" s="40"/>
      <c r="S41" s="41"/>
      <c r="T41" s="38"/>
      <c r="U41" s="39"/>
      <c r="V41" s="40"/>
      <c r="W41" s="41"/>
      <c r="X41" s="38"/>
      <c r="Y41" s="39"/>
      <c r="Z41" s="40"/>
      <c r="AA41" s="41"/>
      <c r="AB41" s="40"/>
      <c r="AC41" s="38"/>
      <c r="AD41" s="38"/>
    </row>
    <row r="42" spans="1:30" x14ac:dyDescent="0.2">
      <c r="A42" s="320" t="s">
        <v>14</v>
      </c>
      <c r="B42" s="320"/>
      <c r="C42" s="320"/>
      <c r="D42" s="320"/>
      <c r="E42" s="320"/>
      <c r="F42" s="320"/>
      <c r="G42" s="321" t="s">
        <v>70</v>
      </c>
      <c r="H42" s="321"/>
      <c r="I42" s="321"/>
      <c r="J42" s="321"/>
      <c r="K42" s="321"/>
      <c r="L42" s="321"/>
      <c r="M42" s="321"/>
      <c r="N42" s="44"/>
      <c r="O42" s="321" t="s">
        <v>15</v>
      </c>
      <c r="P42" s="321"/>
      <c r="Q42" s="321"/>
      <c r="R42" s="321"/>
      <c r="S42" s="321"/>
      <c r="T42" s="321"/>
      <c r="U42" s="321"/>
      <c r="V42" s="321"/>
      <c r="W42" s="322" t="s">
        <v>69</v>
      </c>
      <c r="X42" s="322"/>
      <c r="Y42" s="322"/>
      <c r="Z42" s="322"/>
      <c r="AA42" s="322"/>
      <c r="AB42" s="322"/>
      <c r="AC42" s="322"/>
      <c r="AD42" s="38"/>
    </row>
    <row r="43" spans="1:30" x14ac:dyDescent="0.2">
      <c r="A43" s="320" t="s">
        <v>16</v>
      </c>
      <c r="B43" s="320"/>
      <c r="C43" s="320"/>
      <c r="D43" s="320"/>
      <c r="E43" s="320"/>
      <c r="F43" s="320"/>
      <c r="G43" s="319" t="s">
        <v>71</v>
      </c>
      <c r="H43" s="319"/>
      <c r="I43" s="319"/>
      <c r="J43" s="319"/>
      <c r="K43" s="319"/>
      <c r="L43" s="319"/>
      <c r="M43" s="319"/>
      <c r="N43" s="46"/>
      <c r="O43" s="337" t="s">
        <v>68</v>
      </c>
      <c r="P43" s="337"/>
      <c r="Q43" s="337"/>
      <c r="R43" s="337"/>
      <c r="S43" s="337"/>
      <c r="T43" s="337"/>
      <c r="U43" s="337"/>
      <c r="V43" s="337"/>
      <c r="W43" s="319"/>
      <c r="X43" s="319"/>
      <c r="Y43" s="319"/>
      <c r="Z43" s="319"/>
      <c r="AA43" s="319"/>
      <c r="AB43" s="319"/>
      <c r="AC43" s="319"/>
      <c r="AD43" s="38"/>
    </row>
    <row r="44" spans="1:30" x14ac:dyDescent="0.2">
      <c r="A44" s="320" t="s">
        <v>17</v>
      </c>
      <c r="B44" s="320"/>
      <c r="C44" s="320"/>
      <c r="D44" s="320"/>
      <c r="E44" s="320"/>
      <c r="F44" s="320"/>
      <c r="G44" s="319" t="s">
        <v>72</v>
      </c>
      <c r="H44" s="319"/>
      <c r="I44" s="319"/>
      <c r="J44" s="319"/>
      <c r="K44" s="319"/>
      <c r="L44" s="319"/>
      <c r="M44" s="319"/>
      <c r="N44" s="40"/>
      <c r="O44" s="319" t="s">
        <v>73</v>
      </c>
      <c r="P44" s="319"/>
      <c r="Q44" s="319"/>
      <c r="R44" s="319"/>
      <c r="S44" s="319"/>
      <c r="T44" s="319"/>
      <c r="U44" s="319"/>
      <c r="V44" s="319"/>
      <c r="W44" s="41"/>
      <c r="X44" s="38"/>
      <c r="Y44" s="39"/>
      <c r="Z44" s="40"/>
      <c r="AA44" s="41"/>
      <c r="AB44" s="40"/>
      <c r="AC44" s="38"/>
      <c r="AD44" s="38"/>
    </row>
    <row r="45" spans="1:30" x14ac:dyDescent="0.2">
      <c r="A45" s="15"/>
      <c r="G45" s="336"/>
      <c r="H45" s="336"/>
      <c r="I45" s="336"/>
      <c r="J45" s="336"/>
      <c r="K45" s="336"/>
      <c r="L45" s="336"/>
      <c r="M45" s="336"/>
      <c r="N45" s="11"/>
    </row>
    <row r="46" spans="1:30" x14ac:dyDescent="0.2">
      <c r="A46" s="15"/>
      <c r="G46" s="11"/>
      <c r="N46" s="11"/>
    </row>
    <row r="47" spans="1:30" x14ac:dyDescent="0.2">
      <c r="G47" s="11"/>
    </row>
    <row r="50" spans="1:1" x14ac:dyDescent="0.2">
      <c r="A50" s="288"/>
    </row>
  </sheetData>
  <sheetProtection algorithmName="SHA-512" hashValue="iYYjhuExjjHcq1B2Sy+dhLpOlAT3Fen7WReAEP67R1zraFUF+i9K3/AE1OkNiwOslrq1KhYEQ+TgHaSuesD1JA==" saltValue="9viuXiiCjvYMaroIx++rog==" spinCount="100000" sheet="1" objects="1" scenarios="1" selectLockedCells="1"/>
  <protectedRanges>
    <protectedRange password="D8C4" sqref="U1 D3 H3 S1:S2 Y1:Y2 A26:C39 D25:AA39 W2 L3 P3 T3 X2:X3" name="Range1"/>
    <protectedRange password="D8C4" sqref="A6:C9 A21:C23 A25:C25 B10:C20" name="Range1_2"/>
    <protectedRange password="D8C4" sqref="R7 D6:P8 S6:AA8 Q6:R6 Q8:R8 D9:AA24" name="Range1_4"/>
  </protectedRanges>
  <autoFilter ref="A4:A40" xr:uid="{00000000-0009-0000-0000-000000000000}"/>
  <customSheetViews>
    <customSheetView guid="{FE0219F2-A71B-45B8-8177-D6CA890B3802}">
      <selection activeCell="O1" sqref="O1"/>
      <pageMargins left="0.25" right="0" top="0.5" bottom="0.25" header="0.5" footer="0.5"/>
      <printOptions horizontalCentered="1" verticalCentered="1"/>
      <pageSetup scale="80" orientation="landscape" r:id="rId1"/>
      <headerFooter alignWithMargins="0">
        <oddHeader>&amp;C&amp;"Arial,Bold"&amp;12Off Assignment and Overtime Hours Carried by NODL and Work Assignment Carriers</oddHeader>
      </headerFooter>
    </customSheetView>
  </customSheetViews>
  <mergeCells count="40">
    <mergeCell ref="X3:AA3"/>
    <mergeCell ref="D3:G3"/>
    <mergeCell ref="H3:K3"/>
    <mergeCell ref="L3:O3"/>
    <mergeCell ref="P3:S3"/>
    <mergeCell ref="T3:W3"/>
    <mergeCell ref="AD4:AD40"/>
    <mergeCell ref="B40:F40"/>
    <mergeCell ref="H40:J40"/>
    <mergeCell ref="L40:N40"/>
    <mergeCell ref="P40:R40"/>
    <mergeCell ref="T40:V40"/>
    <mergeCell ref="X40:Z40"/>
    <mergeCell ref="B4:B5"/>
    <mergeCell ref="C4:C5"/>
    <mergeCell ref="P4:S4"/>
    <mergeCell ref="T4:W4"/>
    <mergeCell ref="X4:AA4"/>
    <mergeCell ref="G45:M45"/>
    <mergeCell ref="A43:F43"/>
    <mergeCell ref="G43:M43"/>
    <mergeCell ref="O43:V43"/>
    <mergeCell ref="A44:F44"/>
    <mergeCell ref="G44:M44"/>
    <mergeCell ref="B1:E1"/>
    <mergeCell ref="W1:AC1"/>
    <mergeCell ref="R1:V1"/>
    <mergeCell ref="W43:AC43"/>
    <mergeCell ref="O44:V44"/>
    <mergeCell ref="A42:F42"/>
    <mergeCell ref="G42:M42"/>
    <mergeCell ref="O42:V42"/>
    <mergeCell ref="W42:AC42"/>
    <mergeCell ref="AC4:AC5"/>
    <mergeCell ref="AB4:AB5"/>
    <mergeCell ref="A4:A5"/>
    <mergeCell ref="P1:Q1"/>
    <mergeCell ref="D4:G4"/>
    <mergeCell ref="H4:K4"/>
    <mergeCell ref="L4:O4"/>
  </mergeCells>
  <phoneticPr fontId="0" type="noConversion"/>
  <printOptions horizontalCentered="1" verticalCentered="1"/>
  <pageMargins left="0.25" right="0" top="0.5" bottom="0.25" header="0.5" footer="0.5"/>
  <pageSetup scale="86" orientation="landscape" blackAndWhite="1" r:id="rId2"/>
  <headerFooter alignWithMargins="0">
    <oddHeader>&amp;C&amp;"Arial,Bold"&amp;12Off Assignment and Overtime Hours Carried by NODL and Work Assignment Carriers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V57"/>
  <sheetViews>
    <sheetView topLeftCell="A19" zoomScaleNormal="100" workbookViewId="0">
      <selection activeCell="M9" sqref="M9"/>
    </sheetView>
  </sheetViews>
  <sheetFormatPr defaultRowHeight="15.95" customHeight="1" x14ac:dyDescent="0.2"/>
  <cols>
    <col min="1" max="1" width="15.42578125" style="18" customWidth="1"/>
    <col min="2" max="2" width="9.140625" style="21"/>
    <col min="3" max="20" width="5.42578125" style="20" customWidth="1"/>
    <col min="21" max="21" width="4.85546875" style="21" bestFit="1" customWidth="1"/>
    <col min="22" max="22" width="7.140625" customWidth="1"/>
    <col min="23" max="23" width="14.140625" customWidth="1"/>
  </cols>
  <sheetData>
    <row r="1" spans="1:22" ht="21.75" customHeight="1" x14ac:dyDescent="0.25">
      <c r="A1" s="60" t="str">
        <f>'NODL Tracking'!A1</f>
        <v>Grievance #:</v>
      </c>
      <c r="B1" s="374" t="str">
        <f>'NODL Tracking'!B1:D1</f>
        <v>421-927-16</v>
      </c>
      <c r="C1" s="374"/>
      <c r="D1" s="374"/>
      <c r="E1" s="38"/>
      <c r="F1" s="42" t="str">
        <f>'NODL Tracking'!G1</f>
        <v>Station:</v>
      </c>
      <c r="G1" s="38"/>
      <c r="H1" s="261" t="str">
        <f>'NODL Tracking'!I1</f>
        <v>Lockhill</v>
      </c>
      <c r="I1" s="262"/>
      <c r="J1" s="262"/>
      <c r="K1" s="262"/>
      <c r="L1" s="262"/>
      <c r="M1" s="262"/>
      <c r="N1" s="262"/>
      <c r="O1" s="260"/>
      <c r="P1" s="260"/>
      <c r="Q1" s="396" t="str">
        <f>'NODL Tracking'!W1</f>
        <v>17-23 September, 2016</v>
      </c>
      <c r="R1" s="396"/>
      <c r="S1" s="396"/>
      <c r="T1" s="396"/>
      <c r="U1" s="396"/>
      <c r="V1" s="396"/>
    </row>
    <row r="2" spans="1:22" ht="13.5" customHeight="1" x14ac:dyDescent="0.25">
      <c r="A2" s="60"/>
      <c r="B2" s="60"/>
      <c r="C2" s="60"/>
      <c r="D2" s="60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  <c r="V2" s="397" t="s">
        <v>67</v>
      </c>
    </row>
    <row r="3" spans="1:22" s="17" customFormat="1" ht="15.95" customHeight="1" thickBot="1" x14ac:dyDescent="0.3">
      <c r="A3" s="62"/>
      <c r="B3" s="63"/>
      <c r="C3" s="386">
        <f>SUM('NODL Tracking'!D3:F3)</f>
        <v>42630</v>
      </c>
      <c r="D3" s="386"/>
      <c r="E3" s="386"/>
      <c r="F3" s="386">
        <f>SUM('NODL Tracking'!H3:J3)</f>
        <v>42632</v>
      </c>
      <c r="G3" s="387"/>
      <c r="H3" s="387"/>
      <c r="I3" s="386">
        <f>SUM('NODL Tracking'!L3:N3)</f>
        <v>42633</v>
      </c>
      <c r="J3" s="387"/>
      <c r="K3" s="387"/>
      <c r="L3" s="392">
        <f>SUM('NODL Tracking'!P3:R3)</f>
        <v>42634</v>
      </c>
      <c r="M3" s="393"/>
      <c r="N3" s="393"/>
      <c r="O3" s="392">
        <f>SUM('NODL Tracking'!T3:V3)</f>
        <v>42635</v>
      </c>
      <c r="P3" s="393"/>
      <c r="Q3" s="393"/>
      <c r="R3" s="392">
        <f>SUM('NODL Tracking'!X3:Z3)</f>
        <v>42636</v>
      </c>
      <c r="S3" s="393"/>
      <c r="T3" s="393"/>
      <c r="U3" s="64"/>
      <c r="V3" s="397"/>
    </row>
    <row r="4" spans="1:22" s="18" customFormat="1" ht="15.95" customHeight="1" x14ac:dyDescent="0.2">
      <c r="A4" s="379" t="s">
        <v>75</v>
      </c>
      <c r="B4" s="380"/>
      <c r="C4" s="383" t="s">
        <v>18</v>
      </c>
      <c r="D4" s="384"/>
      <c r="E4" s="385"/>
      <c r="F4" s="388" t="s">
        <v>19</v>
      </c>
      <c r="G4" s="389"/>
      <c r="H4" s="390"/>
      <c r="I4" s="388" t="s">
        <v>20</v>
      </c>
      <c r="J4" s="389"/>
      <c r="K4" s="391"/>
      <c r="L4" s="388" t="s">
        <v>21</v>
      </c>
      <c r="M4" s="389"/>
      <c r="N4" s="390"/>
      <c r="O4" s="388" t="s">
        <v>22</v>
      </c>
      <c r="P4" s="389"/>
      <c r="Q4" s="390"/>
      <c r="R4" s="388" t="s">
        <v>23</v>
      </c>
      <c r="S4" s="389"/>
      <c r="T4" s="390"/>
      <c r="U4" s="398" t="s">
        <v>56</v>
      </c>
      <c r="V4" s="397"/>
    </row>
    <row r="5" spans="1:22" s="18" customFormat="1" ht="15.95" customHeight="1" thickBot="1" x14ac:dyDescent="0.25">
      <c r="A5" s="381"/>
      <c r="B5" s="382"/>
      <c r="C5" s="170" t="s">
        <v>27</v>
      </c>
      <c r="D5" s="171" t="s">
        <v>24</v>
      </c>
      <c r="E5" s="172" t="s">
        <v>25</v>
      </c>
      <c r="F5" s="170" t="s">
        <v>27</v>
      </c>
      <c r="G5" s="171" t="s">
        <v>24</v>
      </c>
      <c r="H5" s="172" t="s">
        <v>25</v>
      </c>
      <c r="I5" s="170" t="s">
        <v>27</v>
      </c>
      <c r="J5" s="171" t="s">
        <v>24</v>
      </c>
      <c r="K5" s="173" t="s">
        <v>25</v>
      </c>
      <c r="L5" s="170" t="s">
        <v>27</v>
      </c>
      <c r="M5" s="171" t="s">
        <v>24</v>
      </c>
      <c r="N5" s="172" t="s">
        <v>25</v>
      </c>
      <c r="O5" s="170" t="s">
        <v>27</v>
      </c>
      <c r="P5" s="171" t="s">
        <v>24</v>
      </c>
      <c r="Q5" s="172" t="s">
        <v>25</v>
      </c>
      <c r="R5" s="170" t="s">
        <v>27</v>
      </c>
      <c r="S5" s="171" t="s">
        <v>24</v>
      </c>
      <c r="T5" s="172" t="s">
        <v>25</v>
      </c>
      <c r="U5" s="399"/>
      <c r="V5" s="397"/>
    </row>
    <row r="6" spans="1:22" s="19" customFormat="1" ht="15.95" customHeight="1" x14ac:dyDescent="0.2">
      <c r="A6" s="394"/>
      <c r="B6" s="395"/>
      <c r="C6" s="238"/>
      <c r="D6" s="175"/>
      <c r="E6" s="176"/>
      <c r="F6" s="174"/>
      <c r="G6" s="175"/>
      <c r="H6" s="176"/>
      <c r="I6" s="174"/>
      <c r="J6" s="175"/>
      <c r="K6" s="177"/>
      <c r="L6" s="174"/>
      <c r="M6" s="175"/>
      <c r="N6" s="176"/>
      <c r="O6" s="174"/>
      <c r="P6" s="175"/>
      <c r="Q6" s="176"/>
      <c r="R6" s="174"/>
      <c r="S6" s="175"/>
      <c r="T6" s="176"/>
      <c r="U6" s="234"/>
      <c r="V6" s="397"/>
    </row>
    <row r="7" spans="1:22" s="19" customFormat="1" ht="15.95" customHeight="1" x14ac:dyDescent="0.2">
      <c r="A7" s="348"/>
      <c r="B7" s="349"/>
      <c r="C7" s="238"/>
      <c r="D7" s="175"/>
      <c r="E7" s="176"/>
      <c r="F7" s="174"/>
      <c r="G7" s="175"/>
      <c r="H7" s="176"/>
      <c r="I7" s="174"/>
      <c r="J7" s="175"/>
      <c r="K7" s="177"/>
      <c r="L7" s="174"/>
      <c r="M7" s="175"/>
      <c r="N7" s="176"/>
      <c r="O7" s="174"/>
      <c r="P7" s="175"/>
      <c r="Q7" s="176"/>
      <c r="R7" s="174"/>
      <c r="S7" s="175"/>
      <c r="T7" s="176"/>
      <c r="U7" s="234"/>
      <c r="V7" s="397"/>
    </row>
    <row r="8" spans="1:22" s="19" customFormat="1" ht="15.95" customHeight="1" x14ac:dyDescent="0.2">
      <c r="A8" s="348"/>
      <c r="B8" s="349"/>
      <c r="C8" s="238"/>
      <c r="D8" s="175"/>
      <c r="E8" s="176"/>
      <c r="F8" s="174"/>
      <c r="G8" s="175"/>
      <c r="H8" s="176"/>
      <c r="I8" s="174"/>
      <c r="J8" s="175"/>
      <c r="K8" s="177"/>
      <c r="L8" s="174"/>
      <c r="M8" s="175"/>
      <c r="N8" s="176"/>
      <c r="O8" s="174"/>
      <c r="P8" s="175"/>
      <c r="Q8" s="176"/>
      <c r="R8" s="174"/>
      <c r="S8" s="175"/>
      <c r="T8" s="176"/>
      <c r="U8" s="234"/>
      <c r="V8" s="397"/>
    </row>
    <row r="9" spans="1:22" s="19" customFormat="1" ht="15.95" customHeight="1" x14ac:dyDescent="0.2">
      <c r="A9" s="348"/>
      <c r="B9" s="349"/>
      <c r="C9" s="238"/>
      <c r="D9" s="175"/>
      <c r="E9" s="176"/>
      <c r="F9" s="174"/>
      <c r="G9" s="175"/>
      <c r="H9" s="176"/>
      <c r="I9" s="174"/>
      <c r="J9" s="175"/>
      <c r="K9" s="177"/>
      <c r="L9" s="174"/>
      <c r="M9" s="175"/>
      <c r="N9" s="176"/>
      <c r="O9" s="174"/>
      <c r="P9" s="175"/>
      <c r="Q9" s="176"/>
      <c r="R9" s="174"/>
      <c r="S9" s="175"/>
      <c r="T9" s="176"/>
      <c r="U9" s="234"/>
      <c r="V9" s="397"/>
    </row>
    <row r="10" spans="1:22" s="19" customFormat="1" ht="15.95" customHeight="1" x14ac:dyDescent="0.2">
      <c r="A10" s="348"/>
      <c r="B10" s="349"/>
      <c r="C10" s="238"/>
      <c r="D10" s="175"/>
      <c r="E10" s="176"/>
      <c r="F10" s="174"/>
      <c r="G10" s="175"/>
      <c r="H10" s="176"/>
      <c r="I10" s="174"/>
      <c r="J10" s="175"/>
      <c r="K10" s="177"/>
      <c r="L10" s="174"/>
      <c r="M10" s="175"/>
      <c r="N10" s="176"/>
      <c r="O10" s="174"/>
      <c r="P10" s="175"/>
      <c r="Q10" s="176"/>
      <c r="R10" s="174"/>
      <c r="S10" s="175"/>
      <c r="T10" s="176"/>
      <c r="U10" s="234"/>
      <c r="V10" s="397"/>
    </row>
    <row r="11" spans="1:22" s="19" customFormat="1" ht="15.95" customHeight="1" x14ac:dyDescent="0.2">
      <c r="A11" s="348"/>
      <c r="B11" s="349"/>
      <c r="C11" s="238"/>
      <c r="D11" s="175"/>
      <c r="E11" s="176"/>
      <c r="F11" s="174"/>
      <c r="G11" s="175"/>
      <c r="H11" s="176"/>
      <c r="I11" s="174"/>
      <c r="J11" s="175"/>
      <c r="K11" s="177"/>
      <c r="L11" s="174"/>
      <c r="M11" s="175"/>
      <c r="N11" s="176"/>
      <c r="O11" s="174"/>
      <c r="P11" s="175"/>
      <c r="Q11" s="176"/>
      <c r="R11" s="174"/>
      <c r="S11" s="175"/>
      <c r="T11" s="176"/>
      <c r="U11" s="234"/>
      <c r="V11" s="397"/>
    </row>
    <row r="12" spans="1:22" s="19" customFormat="1" ht="15.95" customHeight="1" x14ac:dyDescent="0.2">
      <c r="A12" s="348"/>
      <c r="B12" s="349"/>
      <c r="C12" s="238"/>
      <c r="D12" s="175"/>
      <c r="E12" s="176"/>
      <c r="F12" s="174"/>
      <c r="G12" s="175"/>
      <c r="H12" s="176"/>
      <c r="I12" s="174"/>
      <c r="J12" s="175"/>
      <c r="K12" s="177"/>
      <c r="L12" s="174"/>
      <c r="M12" s="175"/>
      <c r="N12" s="176"/>
      <c r="O12" s="174"/>
      <c r="P12" s="175"/>
      <c r="Q12" s="176"/>
      <c r="R12" s="174"/>
      <c r="S12" s="175"/>
      <c r="T12" s="176"/>
      <c r="U12" s="234"/>
      <c r="V12" s="397"/>
    </row>
    <row r="13" spans="1:22" s="19" customFormat="1" ht="15.95" customHeight="1" x14ac:dyDescent="0.2">
      <c r="A13" s="348"/>
      <c r="B13" s="349"/>
      <c r="C13" s="197"/>
      <c r="D13" s="179"/>
      <c r="E13" s="180"/>
      <c r="F13" s="178"/>
      <c r="G13" s="179"/>
      <c r="H13" s="180"/>
      <c r="I13" s="178"/>
      <c r="J13" s="179"/>
      <c r="K13" s="181"/>
      <c r="L13" s="178"/>
      <c r="M13" s="175"/>
      <c r="N13" s="180"/>
      <c r="O13" s="178"/>
      <c r="P13" s="179"/>
      <c r="Q13" s="180"/>
      <c r="R13" s="178"/>
      <c r="S13" s="179"/>
      <c r="T13" s="180"/>
      <c r="U13" s="235"/>
      <c r="V13" s="397"/>
    </row>
    <row r="14" spans="1:22" s="19" customFormat="1" ht="15.95" customHeight="1" x14ac:dyDescent="0.2">
      <c r="A14" s="348"/>
      <c r="B14" s="349"/>
      <c r="C14" s="197"/>
      <c r="D14" s="179"/>
      <c r="E14" s="180"/>
      <c r="F14" s="178"/>
      <c r="G14" s="179"/>
      <c r="H14" s="180"/>
      <c r="I14" s="178"/>
      <c r="J14" s="179"/>
      <c r="K14" s="181"/>
      <c r="L14" s="182"/>
      <c r="M14" s="175"/>
      <c r="N14" s="183"/>
      <c r="O14" s="178"/>
      <c r="P14" s="179"/>
      <c r="Q14" s="180"/>
      <c r="R14" s="178"/>
      <c r="S14" s="179"/>
      <c r="T14" s="180"/>
      <c r="U14" s="235"/>
      <c r="V14" s="397"/>
    </row>
    <row r="15" spans="1:22" s="19" customFormat="1" ht="15.95" customHeight="1" x14ac:dyDescent="0.2">
      <c r="A15" s="348"/>
      <c r="B15" s="349"/>
      <c r="C15" s="197"/>
      <c r="D15" s="179"/>
      <c r="E15" s="180"/>
      <c r="F15" s="178"/>
      <c r="G15" s="179"/>
      <c r="H15" s="180"/>
      <c r="I15" s="178"/>
      <c r="J15" s="179"/>
      <c r="K15" s="181"/>
      <c r="L15" s="178"/>
      <c r="M15" s="175"/>
      <c r="N15" s="180"/>
      <c r="O15" s="178"/>
      <c r="P15" s="179"/>
      <c r="Q15" s="180"/>
      <c r="R15" s="178"/>
      <c r="S15" s="179"/>
      <c r="T15" s="180"/>
      <c r="U15" s="236"/>
      <c r="V15" s="397"/>
    </row>
    <row r="16" spans="1:22" s="19" customFormat="1" ht="15.95" customHeight="1" thickBot="1" x14ac:dyDescent="0.25">
      <c r="A16" s="350"/>
      <c r="B16" s="351"/>
      <c r="C16" s="200"/>
      <c r="D16" s="185"/>
      <c r="E16" s="186"/>
      <c r="F16" s="184"/>
      <c r="G16" s="185"/>
      <c r="H16" s="186"/>
      <c r="I16" s="184"/>
      <c r="J16" s="185"/>
      <c r="K16" s="187"/>
      <c r="L16" s="184"/>
      <c r="M16" s="185"/>
      <c r="N16" s="186"/>
      <c r="O16" s="184"/>
      <c r="P16" s="185"/>
      <c r="Q16" s="186"/>
      <c r="R16" s="184"/>
      <c r="S16" s="185"/>
      <c r="T16" s="186"/>
      <c r="U16" s="235"/>
      <c r="V16" s="397"/>
    </row>
    <row r="17" spans="1:22" s="18" customFormat="1" ht="15.95" customHeight="1" thickBot="1" x14ac:dyDescent="0.25">
      <c r="A17" s="372" t="s">
        <v>33</v>
      </c>
      <c r="B17" s="375"/>
      <c r="C17" s="188">
        <f t="shared" ref="C17:T17" si="0">SUM(C6:C16)</f>
        <v>0</v>
      </c>
      <c r="D17" s="189">
        <f t="shared" si="0"/>
        <v>0</v>
      </c>
      <c r="E17" s="190">
        <f t="shared" si="0"/>
        <v>0</v>
      </c>
      <c r="F17" s="188">
        <f t="shared" si="0"/>
        <v>0</v>
      </c>
      <c r="G17" s="189">
        <f t="shared" si="0"/>
        <v>0</v>
      </c>
      <c r="H17" s="190">
        <f t="shared" si="0"/>
        <v>0</v>
      </c>
      <c r="I17" s="188">
        <f t="shared" si="0"/>
        <v>0</v>
      </c>
      <c r="J17" s="189">
        <f t="shared" si="0"/>
        <v>0</v>
      </c>
      <c r="K17" s="191">
        <f t="shared" si="0"/>
        <v>0</v>
      </c>
      <c r="L17" s="188">
        <f t="shared" si="0"/>
        <v>0</v>
      </c>
      <c r="M17" s="189">
        <f t="shared" si="0"/>
        <v>0</v>
      </c>
      <c r="N17" s="190">
        <f t="shared" si="0"/>
        <v>0</v>
      </c>
      <c r="O17" s="188">
        <f t="shared" si="0"/>
        <v>0</v>
      </c>
      <c r="P17" s="189">
        <f t="shared" si="0"/>
        <v>0</v>
      </c>
      <c r="Q17" s="190">
        <f t="shared" si="0"/>
        <v>0</v>
      </c>
      <c r="R17" s="188">
        <f t="shared" si="0"/>
        <v>0</v>
      </c>
      <c r="S17" s="189">
        <f t="shared" si="0"/>
        <v>0</v>
      </c>
      <c r="T17" s="190">
        <f t="shared" si="0"/>
        <v>0</v>
      </c>
      <c r="U17" s="66"/>
      <c r="V17" s="397"/>
    </row>
    <row r="18" spans="1:22" s="18" customFormat="1" ht="15.75" customHeight="1" thickBot="1" x14ac:dyDescent="0.25">
      <c r="A18" s="376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8"/>
      <c r="V18" s="397"/>
    </row>
    <row r="19" spans="1:22" s="19" customFormat="1" ht="15.95" customHeight="1" thickBot="1" x14ac:dyDescent="0.25">
      <c r="A19" s="359" t="s">
        <v>26</v>
      </c>
      <c r="B19" s="360"/>
      <c r="C19" s="361" t="s">
        <v>18</v>
      </c>
      <c r="D19" s="362"/>
      <c r="E19" s="363"/>
      <c r="F19" s="361" t="s">
        <v>19</v>
      </c>
      <c r="G19" s="362"/>
      <c r="H19" s="363"/>
      <c r="I19" s="361" t="s">
        <v>20</v>
      </c>
      <c r="J19" s="362"/>
      <c r="K19" s="363"/>
      <c r="L19" s="361" t="s">
        <v>21</v>
      </c>
      <c r="M19" s="362"/>
      <c r="N19" s="363"/>
      <c r="O19" s="361" t="s">
        <v>22</v>
      </c>
      <c r="P19" s="362"/>
      <c r="Q19" s="363"/>
      <c r="R19" s="361" t="s">
        <v>23</v>
      </c>
      <c r="S19" s="362"/>
      <c r="T19" s="363"/>
      <c r="U19" s="403" t="s">
        <v>56</v>
      </c>
      <c r="V19" s="397"/>
    </row>
    <row r="20" spans="1:22" s="19" customFormat="1" ht="15.95" customHeight="1" thickBot="1" x14ac:dyDescent="0.25">
      <c r="A20" s="263" t="s">
        <v>31</v>
      </c>
      <c r="B20" s="264" t="s">
        <v>64</v>
      </c>
      <c r="C20" s="370"/>
      <c r="D20" s="192" t="s">
        <v>24</v>
      </c>
      <c r="E20" s="193" t="s">
        <v>25</v>
      </c>
      <c r="F20" s="364"/>
      <c r="G20" s="192" t="s">
        <v>24</v>
      </c>
      <c r="H20" s="193" t="s">
        <v>25</v>
      </c>
      <c r="I20" s="368"/>
      <c r="J20" s="192" t="s">
        <v>24</v>
      </c>
      <c r="K20" s="193" t="s">
        <v>25</v>
      </c>
      <c r="L20" s="370"/>
      <c r="M20" s="192" t="s">
        <v>24</v>
      </c>
      <c r="N20" s="193" t="s">
        <v>25</v>
      </c>
      <c r="O20" s="370"/>
      <c r="P20" s="192" t="s">
        <v>24</v>
      </c>
      <c r="Q20" s="193" t="s">
        <v>25</v>
      </c>
      <c r="R20" s="370"/>
      <c r="S20" s="192" t="s">
        <v>24</v>
      </c>
      <c r="T20" s="194" t="s">
        <v>25</v>
      </c>
      <c r="U20" s="404"/>
      <c r="V20" s="397"/>
    </row>
    <row r="21" spans="1:22" s="19" customFormat="1" ht="15.95" customHeight="1" x14ac:dyDescent="0.2">
      <c r="A21" s="239"/>
      <c r="B21" s="242"/>
      <c r="C21" s="369"/>
      <c r="D21" s="195"/>
      <c r="E21" s="196"/>
      <c r="F21" s="365"/>
      <c r="G21" s="195"/>
      <c r="H21" s="196"/>
      <c r="I21" s="369"/>
      <c r="J21" s="195"/>
      <c r="K21" s="196"/>
      <c r="L21" s="371"/>
      <c r="M21" s="195"/>
      <c r="N21" s="196"/>
      <c r="O21" s="371"/>
      <c r="P21" s="195"/>
      <c r="Q21" s="196"/>
      <c r="R21" s="371"/>
      <c r="S21" s="195"/>
      <c r="T21" s="196"/>
      <c r="U21" s="70"/>
      <c r="V21" s="397"/>
    </row>
    <row r="22" spans="1:22" ht="15.95" customHeight="1" x14ac:dyDescent="0.2">
      <c r="A22" s="240"/>
      <c r="B22" s="243"/>
      <c r="C22" s="369"/>
      <c r="D22" s="178"/>
      <c r="E22" s="180"/>
      <c r="F22" s="365"/>
      <c r="G22" s="178"/>
      <c r="H22" s="180"/>
      <c r="I22" s="369"/>
      <c r="J22" s="178"/>
      <c r="K22" s="180"/>
      <c r="L22" s="371"/>
      <c r="M22" s="178"/>
      <c r="N22" s="180"/>
      <c r="O22" s="371"/>
      <c r="P22" s="178"/>
      <c r="Q22" s="180"/>
      <c r="R22" s="371"/>
      <c r="S22" s="178"/>
      <c r="T22" s="180"/>
      <c r="U22" s="72"/>
      <c r="V22" s="397"/>
    </row>
    <row r="23" spans="1:22" ht="15.95" customHeight="1" x14ac:dyDescent="0.2">
      <c r="A23" s="240"/>
      <c r="B23" s="243"/>
      <c r="C23" s="369"/>
      <c r="D23" s="178"/>
      <c r="E23" s="180"/>
      <c r="F23" s="365"/>
      <c r="G23" s="178"/>
      <c r="H23" s="180"/>
      <c r="I23" s="369"/>
      <c r="J23" s="178"/>
      <c r="K23" s="180"/>
      <c r="L23" s="371"/>
      <c r="M23" s="178"/>
      <c r="N23" s="180"/>
      <c r="O23" s="371"/>
      <c r="P23" s="178"/>
      <c r="Q23" s="180"/>
      <c r="R23" s="371"/>
      <c r="S23" s="178"/>
      <c r="T23" s="180"/>
      <c r="U23" s="72"/>
      <c r="V23" s="397"/>
    </row>
    <row r="24" spans="1:22" ht="15.95" customHeight="1" x14ac:dyDescent="0.2">
      <c r="A24" s="240"/>
      <c r="B24" s="243"/>
      <c r="C24" s="369"/>
      <c r="D24" s="178"/>
      <c r="E24" s="180"/>
      <c r="F24" s="365"/>
      <c r="G24" s="178"/>
      <c r="H24" s="180"/>
      <c r="I24" s="369"/>
      <c r="J24" s="178"/>
      <c r="K24" s="180"/>
      <c r="L24" s="371"/>
      <c r="M24" s="178"/>
      <c r="N24" s="180"/>
      <c r="O24" s="371"/>
      <c r="P24" s="178"/>
      <c r="Q24" s="180"/>
      <c r="R24" s="371"/>
      <c r="S24" s="178"/>
      <c r="T24" s="180"/>
      <c r="U24" s="72"/>
      <c r="V24" s="397"/>
    </row>
    <row r="25" spans="1:22" ht="15.95" customHeight="1" x14ac:dyDescent="0.2">
      <c r="A25" s="240"/>
      <c r="B25" s="243"/>
      <c r="C25" s="369"/>
      <c r="D25" s="178"/>
      <c r="E25" s="180"/>
      <c r="F25" s="365"/>
      <c r="G25" s="178"/>
      <c r="H25" s="180"/>
      <c r="I25" s="369"/>
      <c r="J25" s="178"/>
      <c r="K25" s="180"/>
      <c r="L25" s="371"/>
      <c r="M25" s="178"/>
      <c r="N25" s="180"/>
      <c r="O25" s="371"/>
      <c r="P25" s="178"/>
      <c r="Q25" s="180"/>
      <c r="R25" s="371"/>
      <c r="S25" s="178"/>
      <c r="T25" s="180"/>
      <c r="U25" s="72"/>
      <c r="V25" s="397"/>
    </row>
    <row r="26" spans="1:22" ht="15.95" customHeight="1" x14ac:dyDescent="0.2">
      <c r="A26" s="240"/>
      <c r="B26" s="243"/>
      <c r="C26" s="369"/>
      <c r="D26" s="178"/>
      <c r="E26" s="180"/>
      <c r="F26" s="365"/>
      <c r="G26" s="178"/>
      <c r="H26" s="180"/>
      <c r="I26" s="369"/>
      <c r="J26" s="178"/>
      <c r="K26" s="180"/>
      <c r="L26" s="371"/>
      <c r="M26" s="178"/>
      <c r="N26" s="180"/>
      <c r="O26" s="371"/>
      <c r="P26" s="178"/>
      <c r="Q26" s="180"/>
      <c r="R26" s="371"/>
      <c r="S26" s="178"/>
      <c r="T26" s="180"/>
      <c r="U26" s="72"/>
      <c r="V26" s="397"/>
    </row>
    <row r="27" spans="1:22" ht="15.95" customHeight="1" x14ac:dyDescent="0.2">
      <c r="A27" s="240"/>
      <c r="B27" s="243"/>
      <c r="C27" s="369"/>
      <c r="D27" s="178"/>
      <c r="E27" s="180"/>
      <c r="F27" s="365"/>
      <c r="G27" s="178"/>
      <c r="H27" s="180"/>
      <c r="I27" s="369"/>
      <c r="J27" s="178"/>
      <c r="K27" s="180"/>
      <c r="L27" s="371"/>
      <c r="M27" s="178"/>
      <c r="N27" s="180"/>
      <c r="O27" s="371"/>
      <c r="P27" s="178"/>
      <c r="Q27" s="180"/>
      <c r="R27" s="371"/>
      <c r="S27" s="178"/>
      <c r="T27" s="180"/>
      <c r="U27" s="72"/>
      <c r="V27" s="397"/>
    </row>
    <row r="28" spans="1:22" ht="15.95" customHeight="1" x14ac:dyDescent="0.2">
      <c r="A28" s="240"/>
      <c r="B28" s="243"/>
      <c r="C28" s="369"/>
      <c r="D28" s="178"/>
      <c r="E28" s="180"/>
      <c r="F28" s="365"/>
      <c r="G28" s="178"/>
      <c r="H28" s="180"/>
      <c r="I28" s="369"/>
      <c r="J28" s="178"/>
      <c r="K28" s="180"/>
      <c r="L28" s="371"/>
      <c r="M28" s="178"/>
      <c r="N28" s="180"/>
      <c r="O28" s="371"/>
      <c r="P28" s="178"/>
      <c r="Q28" s="180"/>
      <c r="R28" s="371"/>
      <c r="S28" s="178"/>
      <c r="T28" s="180"/>
      <c r="U28" s="72"/>
      <c r="V28" s="397"/>
    </row>
    <row r="29" spans="1:22" ht="15.95" customHeight="1" x14ac:dyDescent="0.2">
      <c r="A29" s="240"/>
      <c r="B29" s="243"/>
      <c r="C29" s="369"/>
      <c r="D29" s="178"/>
      <c r="E29" s="180"/>
      <c r="F29" s="365"/>
      <c r="G29" s="178"/>
      <c r="H29" s="180"/>
      <c r="I29" s="369"/>
      <c r="J29" s="178"/>
      <c r="K29" s="180"/>
      <c r="L29" s="371"/>
      <c r="M29" s="178"/>
      <c r="N29" s="180"/>
      <c r="O29" s="371"/>
      <c r="P29" s="178"/>
      <c r="Q29" s="180"/>
      <c r="R29" s="371"/>
      <c r="S29" s="178"/>
      <c r="T29" s="180"/>
      <c r="U29" s="72"/>
      <c r="V29" s="397"/>
    </row>
    <row r="30" spans="1:22" ht="15.95" customHeight="1" x14ac:dyDescent="0.2">
      <c r="A30" s="240"/>
      <c r="B30" s="243"/>
      <c r="C30" s="369"/>
      <c r="D30" s="178"/>
      <c r="E30" s="180"/>
      <c r="F30" s="365"/>
      <c r="G30" s="178"/>
      <c r="H30" s="180"/>
      <c r="I30" s="369"/>
      <c r="J30" s="178"/>
      <c r="K30" s="180"/>
      <c r="L30" s="371"/>
      <c r="M30" s="178"/>
      <c r="N30" s="180"/>
      <c r="O30" s="371"/>
      <c r="P30" s="178"/>
      <c r="Q30" s="180"/>
      <c r="R30" s="371"/>
      <c r="S30" s="178"/>
      <c r="T30" s="180"/>
      <c r="U30" s="72"/>
      <c r="V30" s="397"/>
    </row>
    <row r="31" spans="1:22" ht="15.95" customHeight="1" x14ac:dyDescent="0.2">
      <c r="A31" s="240"/>
      <c r="B31" s="243"/>
      <c r="C31" s="369"/>
      <c r="D31" s="178"/>
      <c r="E31" s="180"/>
      <c r="F31" s="365"/>
      <c r="G31" s="178"/>
      <c r="H31" s="180"/>
      <c r="I31" s="369"/>
      <c r="J31" s="178"/>
      <c r="K31" s="180"/>
      <c r="L31" s="371"/>
      <c r="M31" s="178"/>
      <c r="N31" s="180"/>
      <c r="O31" s="371"/>
      <c r="P31" s="178"/>
      <c r="Q31" s="180"/>
      <c r="R31" s="371"/>
      <c r="S31" s="178"/>
      <c r="T31" s="180"/>
      <c r="U31" s="72"/>
      <c r="V31" s="397"/>
    </row>
    <row r="32" spans="1:22" ht="15.95" customHeight="1" x14ac:dyDescent="0.2">
      <c r="A32" s="240"/>
      <c r="B32" s="243"/>
      <c r="C32" s="369"/>
      <c r="D32" s="178"/>
      <c r="E32" s="180"/>
      <c r="F32" s="365"/>
      <c r="G32" s="178"/>
      <c r="H32" s="180"/>
      <c r="I32" s="369"/>
      <c r="J32" s="178"/>
      <c r="K32" s="180"/>
      <c r="L32" s="371"/>
      <c r="M32" s="178"/>
      <c r="N32" s="180"/>
      <c r="O32" s="371"/>
      <c r="P32" s="178"/>
      <c r="Q32" s="180"/>
      <c r="R32" s="371"/>
      <c r="S32" s="178"/>
      <c r="T32" s="180"/>
      <c r="U32" s="72"/>
      <c r="V32" s="397"/>
    </row>
    <row r="33" spans="1:22" ht="15.95" customHeight="1" x14ac:dyDescent="0.2">
      <c r="A33" s="240"/>
      <c r="B33" s="243"/>
      <c r="C33" s="369"/>
      <c r="D33" s="178"/>
      <c r="E33" s="180"/>
      <c r="F33" s="365"/>
      <c r="G33" s="178"/>
      <c r="H33" s="180"/>
      <c r="I33" s="369"/>
      <c r="J33" s="178"/>
      <c r="K33" s="180"/>
      <c r="L33" s="371"/>
      <c r="M33" s="178"/>
      <c r="N33" s="180"/>
      <c r="O33" s="371"/>
      <c r="P33" s="178"/>
      <c r="Q33" s="180"/>
      <c r="R33" s="371"/>
      <c r="S33" s="178"/>
      <c r="T33" s="180"/>
      <c r="U33" s="72"/>
      <c r="V33" s="397"/>
    </row>
    <row r="34" spans="1:22" ht="15.95" customHeight="1" x14ac:dyDescent="0.2">
      <c r="A34" s="240"/>
      <c r="B34" s="243"/>
      <c r="C34" s="369"/>
      <c r="D34" s="178"/>
      <c r="E34" s="180"/>
      <c r="F34" s="365"/>
      <c r="G34" s="178"/>
      <c r="H34" s="180"/>
      <c r="I34" s="369"/>
      <c r="J34" s="178"/>
      <c r="K34" s="180"/>
      <c r="L34" s="371"/>
      <c r="M34" s="178"/>
      <c r="N34" s="180"/>
      <c r="O34" s="371"/>
      <c r="P34" s="178"/>
      <c r="Q34" s="180"/>
      <c r="R34" s="371"/>
      <c r="S34" s="178"/>
      <c r="T34" s="180"/>
      <c r="U34" s="72"/>
      <c r="V34" s="397"/>
    </row>
    <row r="35" spans="1:22" ht="15.95" customHeight="1" x14ac:dyDescent="0.2">
      <c r="A35" s="240"/>
      <c r="B35" s="243"/>
      <c r="C35" s="369"/>
      <c r="D35" s="178"/>
      <c r="E35" s="180"/>
      <c r="F35" s="365"/>
      <c r="G35" s="178"/>
      <c r="H35" s="180"/>
      <c r="I35" s="369"/>
      <c r="J35" s="178"/>
      <c r="K35" s="180"/>
      <c r="L35" s="371"/>
      <c r="M35" s="178"/>
      <c r="N35" s="180"/>
      <c r="O35" s="371"/>
      <c r="P35" s="178"/>
      <c r="Q35" s="180"/>
      <c r="R35" s="371"/>
      <c r="S35" s="178"/>
      <c r="T35" s="180"/>
      <c r="U35" s="72"/>
      <c r="V35" s="397"/>
    </row>
    <row r="36" spans="1:22" ht="15.95" customHeight="1" x14ac:dyDescent="0.2">
      <c r="A36" s="240"/>
      <c r="B36" s="243"/>
      <c r="C36" s="369"/>
      <c r="D36" s="178"/>
      <c r="E36" s="180"/>
      <c r="F36" s="365"/>
      <c r="G36" s="178"/>
      <c r="H36" s="180"/>
      <c r="I36" s="369"/>
      <c r="J36" s="178"/>
      <c r="K36" s="180"/>
      <c r="L36" s="371"/>
      <c r="M36" s="178"/>
      <c r="N36" s="180"/>
      <c r="O36" s="371"/>
      <c r="P36" s="178"/>
      <c r="Q36" s="180"/>
      <c r="R36" s="371"/>
      <c r="S36" s="178"/>
      <c r="T36" s="180"/>
      <c r="U36" s="72"/>
      <c r="V36" s="397"/>
    </row>
    <row r="37" spans="1:22" ht="15.95" customHeight="1" x14ac:dyDescent="0.2">
      <c r="A37" s="240"/>
      <c r="B37" s="243"/>
      <c r="C37" s="369"/>
      <c r="D37" s="178"/>
      <c r="E37" s="180"/>
      <c r="F37" s="365"/>
      <c r="G37" s="178"/>
      <c r="H37" s="180"/>
      <c r="I37" s="369"/>
      <c r="J37" s="178"/>
      <c r="K37" s="180"/>
      <c r="L37" s="371"/>
      <c r="M37" s="178"/>
      <c r="N37" s="180"/>
      <c r="O37" s="371"/>
      <c r="P37" s="178"/>
      <c r="Q37" s="180"/>
      <c r="R37" s="371"/>
      <c r="S37" s="178"/>
      <c r="T37" s="180"/>
      <c r="U37" s="72"/>
      <c r="V37" s="397"/>
    </row>
    <row r="38" spans="1:22" ht="15.95" customHeight="1" x14ac:dyDescent="0.2">
      <c r="A38" s="240"/>
      <c r="B38" s="243"/>
      <c r="C38" s="369"/>
      <c r="D38" s="178"/>
      <c r="E38" s="180"/>
      <c r="F38" s="365"/>
      <c r="G38" s="178"/>
      <c r="H38" s="180"/>
      <c r="I38" s="369"/>
      <c r="J38" s="178"/>
      <c r="K38" s="180"/>
      <c r="L38" s="371"/>
      <c r="M38" s="178"/>
      <c r="N38" s="180"/>
      <c r="O38" s="371"/>
      <c r="P38" s="178"/>
      <c r="Q38" s="180"/>
      <c r="R38" s="371"/>
      <c r="S38" s="197"/>
      <c r="T38" s="180"/>
      <c r="U38" s="72"/>
      <c r="V38" s="397"/>
    </row>
    <row r="39" spans="1:22" ht="15.95" customHeight="1" x14ac:dyDescent="0.2">
      <c r="A39" s="240"/>
      <c r="B39" s="243"/>
      <c r="C39" s="369"/>
      <c r="D39" s="178"/>
      <c r="E39" s="180"/>
      <c r="F39" s="365"/>
      <c r="G39" s="178"/>
      <c r="H39" s="180"/>
      <c r="I39" s="369"/>
      <c r="J39" s="178"/>
      <c r="K39" s="180"/>
      <c r="L39" s="371"/>
      <c r="M39" s="178"/>
      <c r="N39" s="180"/>
      <c r="O39" s="371"/>
      <c r="P39" s="178"/>
      <c r="Q39" s="180"/>
      <c r="R39" s="371"/>
      <c r="S39" s="197"/>
      <c r="T39" s="180"/>
      <c r="U39" s="72"/>
      <c r="V39" s="397"/>
    </row>
    <row r="40" spans="1:22" ht="15.95" customHeight="1" x14ac:dyDescent="0.2">
      <c r="A40" s="240"/>
      <c r="B40" s="243"/>
      <c r="C40" s="369"/>
      <c r="D40" s="178"/>
      <c r="E40" s="180"/>
      <c r="F40" s="365"/>
      <c r="G40" s="178"/>
      <c r="H40" s="180"/>
      <c r="I40" s="369"/>
      <c r="J40" s="178"/>
      <c r="K40" s="180"/>
      <c r="L40" s="371"/>
      <c r="M40" s="178"/>
      <c r="N40" s="180"/>
      <c r="O40" s="371"/>
      <c r="P40" s="178"/>
      <c r="Q40" s="180"/>
      <c r="R40" s="371"/>
      <c r="S40" s="197"/>
      <c r="T40" s="180"/>
      <c r="U40" s="72"/>
      <c r="V40" s="397"/>
    </row>
    <row r="41" spans="1:22" ht="15.95" customHeight="1" x14ac:dyDescent="0.2">
      <c r="A41" s="240"/>
      <c r="B41" s="243"/>
      <c r="C41" s="369"/>
      <c r="D41" s="178"/>
      <c r="E41" s="180"/>
      <c r="F41" s="365"/>
      <c r="G41" s="178"/>
      <c r="H41" s="180"/>
      <c r="I41" s="369"/>
      <c r="J41" s="178"/>
      <c r="K41" s="180"/>
      <c r="L41" s="371"/>
      <c r="M41" s="178"/>
      <c r="N41" s="180"/>
      <c r="O41" s="371"/>
      <c r="P41" s="178"/>
      <c r="Q41" s="180"/>
      <c r="R41" s="371"/>
      <c r="S41" s="197"/>
      <c r="T41" s="180"/>
      <c r="U41" s="72"/>
      <c r="V41" s="397"/>
    </row>
    <row r="42" spans="1:22" ht="15.95" customHeight="1" x14ac:dyDescent="0.2">
      <c r="A42" s="240"/>
      <c r="B42" s="244"/>
      <c r="C42" s="369"/>
      <c r="D42" s="178"/>
      <c r="E42" s="180"/>
      <c r="F42" s="365"/>
      <c r="G42" s="178"/>
      <c r="H42" s="180"/>
      <c r="I42" s="369"/>
      <c r="J42" s="178"/>
      <c r="K42" s="180"/>
      <c r="L42" s="371"/>
      <c r="M42" s="178"/>
      <c r="N42" s="180"/>
      <c r="O42" s="371"/>
      <c r="P42" s="178"/>
      <c r="Q42" s="180"/>
      <c r="R42" s="371"/>
      <c r="S42" s="197"/>
      <c r="T42" s="180"/>
      <c r="U42" s="72"/>
      <c r="V42" s="397"/>
    </row>
    <row r="43" spans="1:22" ht="15.95" customHeight="1" x14ac:dyDescent="0.2">
      <c r="A43" s="289"/>
      <c r="B43" s="241"/>
      <c r="C43" s="369"/>
      <c r="D43" s="178"/>
      <c r="E43" s="180"/>
      <c r="F43" s="365"/>
      <c r="G43" s="178"/>
      <c r="H43" s="180"/>
      <c r="I43" s="369"/>
      <c r="J43" s="178"/>
      <c r="K43" s="180"/>
      <c r="L43" s="371"/>
      <c r="M43" s="178"/>
      <c r="N43" s="180"/>
      <c r="O43" s="371"/>
      <c r="P43" s="178"/>
      <c r="Q43" s="180"/>
      <c r="R43" s="371"/>
      <c r="S43" s="197"/>
      <c r="T43" s="180"/>
      <c r="U43" s="72"/>
      <c r="V43" s="397"/>
    </row>
    <row r="44" spans="1:22" ht="15.95" customHeight="1" x14ac:dyDescent="0.2">
      <c r="A44" s="240"/>
      <c r="B44" s="243"/>
      <c r="C44" s="369"/>
      <c r="D44" s="178"/>
      <c r="E44" s="180"/>
      <c r="F44" s="365"/>
      <c r="G44" s="178"/>
      <c r="H44" s="180"/>
      <c r="I44" s="369"/>
      <c r="J44" s="178"/>
      <c r="K44" s="180"/>
      <c r="L44" s="371"/>
      <c r="M44" s="178"/>
      <c r="N44" s="180"/>
      <c r="O44" s="371"/>
      <c r="P44" s="178"/>
      <c r="Q44" s="180"/>
      <c r="R44" s="371"/>
      <c r="S44" s="197"/>
      <c r="T44" s="180"/>
      <c r="U44" s="72"/>
      <c r="V44" s="397"/>
    </row>
    <row r="45" spans="1:22" ht="15.95" customHeight="1" x14ac:dyDescent="0.2">
      <c r="A45" s="240"/>
      <c r="B45" s="243"/>
      <c r="C45" s="369"/>
      <c r="D45" s="178"/>
      <c r="E45" s="180"/>
      <c r="F45" s="365"/>
      <c r="G45" s="178"/>
      <c r="H45" s="180"/>
      <c r="I45" s="369"/>
      <c r="J45" s="178"/>
      <c r="K45" s="180"/>
      <c r="L45" s="371"/>
      <c r="M45" s="178"/>
      <c r="N45" s="180"/>
      <c r="O45" s="371"/>
      <c r="P45" s="178"/>
      <c r="Q45" s="180"/>
      <c r="R45" s="371"/>
      <c r="S45" s="197"/>
      <c r="T45" s="180"/>
      <c r="U45" s="72"/>
      <c r="V45" s="397"/>
    </row>
    <row r="46" spans="1:22" ht="15.95" customHeight="1" x14ac:dyDescent="0.2">
      <c r="A46" s="240"/>
      <c r="B46" s="243"/>
      <c r="C46" s="369"/>
      <c r="D46" s="178"/>
      <c r="E46" s="180"/>
      <c r="F46" s="365"/>
      <c r="G46" s="178"/>
      <c r="H46" s="180"/>
      <c r="I46" s="369"/>
      <c r="J46" s="178"/>
      <c r="K46" s="180"/>
      <c r="L46" s="371"/>
      <c r="M46" s="178"/>
      <c r="N46" s="180"/>
      <c r="O46" s="371"/>
      <c r="P46" s="178"/>
      <c r="Q46" s="180"/>
      <c r="R46" s="371"/>
      <c r="S46" s="178"/>
      <c r="T46" s="180"/>
      <c r="U46" s="72"/>
      <c r="V46" s="397"/>
    </row>
    <row r="47" spans="1:22" ht="15.95" customHeight="1" x14ac:dyDescent="0.2">
      <c r="A47" s="240"/>
      <c r="B47" s="243"/>
      <c r="C47" s="369"/>
      <c r="D47" s="178"/>
      <c r="E47" s="180"/>
      <c r="F47" s="365"/>
      <c r="G47" s="178"/>
      <c r="H47" s="180"/>
      <c r="I47" s="369"/>
      <c r="J47" s="178"/>
      <c r="K47" s="180"/>
      <c r="L47" s="371"/>
      <c r="M47" s="178"/>
      <c r="N47" s="180"/>
      <c r="O47" s="371"/>
      <c r="P47" s="178"/>
      <c r="Q47" s="180"/>
      <c r="R47" s="371"/>
      <c r="S47" s="197"/>
      <c r="T47" s="180"/>
      <c r="U47" s="72"/>
      <c r="V47" s="397"/>
    </row>
    <row r="48" spans="1:22" ht="15.95" customHeight="1" x14ac:dyDescent="0.2">
      <c r="A48" s="240"/>
      <c r="B48" s="243"/>
      <c r="C48" s="369"/>
      <c r="D48" s="178"/>
      <c r="E48" s="180"/>
      <c r="F48" s="365"/>
      <c r="G48" s="178"/>
      <c r="H48" s="180"/>
      <c r="I48" s="369"/>
      <c r="J48" s="178"/>
      <c r="K48" s="180"/>
      <c r="L48" s="371"/>
      <c r="M48" s="178"/>
      <c r="N48" s="180"/>
      <c r="O48" s="371"/>
      <c r="P48" s="178"/>
      <c r="Q48" s="180"/>
      <c r="R48" s="371"/>
      <c r="S48" s="197"/>
      <c r="T48" s="180"/>
      <c r="U48" s="72"/>
      <c r="V48" s="397"/>
    </row>
    <row r="49" spans="1:22" ht="15.95" customHeight="1" x14ac:dyDescent="0.2">
      <c r="A49" s="240"/>
      <c r="B49" s="243"/>
      <c r="C49" s="369"/>
      <c r="D49" s="178"/>
      <c r="E49" s="180"/>
      <c r="F49" s="365"/>
      <c r="G49" s="178"/>
      <c r="H49" s="180"/>
      <c r="I49" s="369"/>
      <c r="J49" s="178"/>
      <c r="K49" s="180"/>
      <c r="L49" s="371"/>
      <c r="M49" s="178"/>
      <c r="N49" s="180"/>
      <c r="O49" s="371"/>
      <c r="P49" s="178"/>
      <c r="Q49" s="180"/>
      <c r="R49" s="371"/>
      <c r="S49" s="197"/>
      <c r="T49" s="180"/>
      <c r="U49" s="72"/>
      <c r="V49" s="397"/>
    </row>
    <row r="50" spans="1:22" ht="15.95" customHeight="1" x14ac:dyDescent="0.2">
      <c r="A50" s="240"/>
      <c r="B50" s="243"/>
      <c r="C50" s="369"/>
      <c r="D50" s="178"/>
      <c r="E50" s="180"/>
      <c r="F50" s="365"/>
      <c r="G50" s="178"/>
      <c r="H50" s="180"/>
      <c r="I50" s="369"/>
      <c r="J50" s="178"/>
      <c r="K50" s="180"/>
      <c r="L50" s="371"/>
      <c r="M50" s="178"/>
      <c r="N50" s="180"/>
      <c r="O50" s="371"/>
      <c r="P50" s="178"/>
      <c r="Q50" s="180"/>
      <c r="R50" s="371"/>
      <c r="S50" s="197"/>
      <c r="T50" s="180"/>
      <c r="U50" s="72"/>
      <c r="V50" s="397"/>
    </row>
    <row r="51" spans="1:22" ht="15.95" customHeight="1" thickBot="1" x14ac:dyDescent="0.25">
      <c r="A51" s="265"/>
      <c r="B51" s="245"/>
      <c r="C51" s="369"/>
      <c r="D51" s="184"/>
      <c r="E51" s="186"/>
      <c r="F51" s="365"/>
      <c r="G51" s="198"/>
      <c r="H51" s="199"/>
      <c r="I51" s="369"/>
      <c r="J51" s="184"/>
      <c r="K51" s="186"/>
      <c r="L51" s="371"/>
      <c r="M51" s="184"/>
      <c r="N51" s="186"/>
      <c r="O51" s="371"/>
      <c r="P51" s="184"/>
      <c r="Q51" s="186"/>
      <c r="R51" s="405"/>
      <c r="S51" s="200"/>
      <c r="T51" s="186"/>
      <c r="U51" s="73"/>
      <c r="V51" s="397"/>
    </row>
    <row r="52" spans="1:22" ht="15.95" customHeight="1" thickTop="1" thickBot="1" x14ac:dyDescent="0.25">
      <c r="A52" s="372" t="s">
        <v>33</v>
      </c>
      <c r="B52" s="373"/>
      <c r="C52" s="201">
        <f t="shared" ref="C52:T52" si="1">SUM(C21:C51)</f>
        <v>0</v>
      </c>
      <c r="D52" s="202">
        <f t="shared" si="1"/>
        <v>0</v>
      </c>
      <c r="E52" s="203">
        <f t="shared" si="1"/>
        <v>0</v>
      </c>
      <c r="F52" s="201">
        <f t="shared" si="1"/>
        <v>0</v>
      </c>
      <c r="G52" s="202">
        <f t="shared" si="1"/>
        <v>0</v>
      </c>
      <c r="H52" s="203">
        <f t="shared" si="1"/>
        <v>0</v>
      </c>
      <c r="I52" s="201">
        <f t="shared" si="1"/>
        <v>0</v>
      </c>
      <c r="J52" s="203">
        <f t="shared" si="1"/>
        <v>0</v>
      </c>
      <c r="K52" s="204">
        <f t="shared" si="1"/>
        <v>0</v>
      </c>
      <c r="L52" s="201">
        <f t="shared" si="1"/>
        <v>0</v>
      </c>
      <c r="M52" s="202">
        <f t="shared" si="1"/>
        <v>0</v>
      </c>
      <c r="N52" s="203">
        <f t="shared" si="1"/>
        <v>0</v>
      </c>
      <c r="O52" s="201">
        <f t="shared" si="1"/>
        <v>0</v>
      </c>
      <c r="P52" s="202">
        <f t="shared" si="1"/>
        <v>0</v>
      </c>
      <c r="Q52" s="203">
        <f t="shared" si="1"/>
        <v>0</v>
      </c>
      <c r="R52" s="201">
        <f t="shared" si="1"/>
        <v>0</v>
      </c>
      <c r="S52" s="202">
        <f t="shared" si="1"/>
        <v>0</v>
      </c>
      <c r="T52" s="203">
        <f t="shared" si="1"/>
        <v>0</v>
      </c>
      <c r="U52" s="400"/>
      <c r="V52" s="397"/>
    </row>
    <row r="53" spans="1:22" ht="15.95" customHeight="1" thickBot="1" x14ac:dyDescent="0.25">
      <c r="A53" s="366" t="s">
        <v>49</v>
      </c>
      <c r="B53" s="367"/>
      <c r="C53" s="205">
        <f t="shared" ref="C53:T53" si="2">SUM(C52,C17)</f>
        <v>0</v>
      </c>
      <c r="D53" s="206">
        <f t="shared" si="2"/>
        <v>0</v>
      </c>
      <c r="E53" s="207">
        <f t="shared" si="2"/>
        <v>0</v>
      </c>
      <c r="F53" s="205">
        <f t="shared" si="2"/>
        <v>0</v>
      </c>
      <c r="G53" s="206">
        <f t="shared" si="2"/>
        <v>0</v>
      </c>
      <c r="H53" s="207">
        <f t="shared" si="2"/>
        <v>0</v>
      </c>
      <c r="I53" s="205">
        <f t="shared" si="2"/>
        <v>0</v>
      </c>
      <c r="J53" s="207">
        <f t="shared" si="2"/>
        <v>0</v>
      </c>
      <c r="K53" s="208">
        <f t="shared" si="2"/>
        <v>0</v>
      </c>
      <c r="L53" s="205">
        <f t="shared" si="2"/>
        <v>0</v>
      </c>
      <c r="M53" s="206">
        <f t="shared" si="2"/>
        <v>0</v>
      </c>
      <c r="N53" s="207">
        <f t="shared" si="2"/>
        <v>0</v>
      </c>
      <c r="O53" s="205">
        <f t="shared" si="2"/>
        <v>0</v>
      </c>
      <c r="P53" s="206">
        <f t="shared" si="2"/>
        <v>0</v>
      </c>
      <c r="Q53" s="207">
        <f t="shared" si="2"/>
        <v>0</v>
      </c>
      <c r="R53" s="205">
        <f t="shared" si="2"/>
        <v>0</v>
      </c>
      <c r="S53" s="206">
        <f t="shared" si="2"/>
        <v>0</v>
      </c>
      <c r="T53" s="207">
        <f t="shared" si="2"/>
        <v>0</v>
      </c>
      <c r="U53" s="401"/>
    </row>
    <row r="54" spans="1:22" s="18" customFormat="1" ht="15.95" customHeight="1" thickBot="1" x14ac:dyDescent="0.25">
      <c r="A54" s="358"/>
      <c r="B54" s="341"/>
      <c r="C54" s="354" t="s">
        <v>39</v>
      </c>
      <c r="D54" s="355"/>
      <c r="E54" s="209"/>
      <c r="F54" s="354" t="s">
        <v>39</v>
      </c>
      <c r="G54" s="355"/>
      <c r="H54" s="209"/>
      <c r="I54" s="356" t="s">
        <v>39</v>
      </c>
      <c r="J54" s="357"/>
      <c r="K54" s="210"/>
      <c r="L54" s="355" t="s">
        <v>39</v>
      </c>
      <c r="M54" s="355"/>
      <c r="N54" s="209"/>
      <c r="O54" s="354" t="s">
        <v>39</v>
      </c>
      <c r="P54" s="355"/>
      <c r="Q54" s="209"/>
      <c r="R54" s="354" t="s">
        <v>39</v>
      </c>
      <c r="S54" s="355"/>
      <c r="T54" s="209"/>
      <c r="U54" s="402"/>
    </row>
    <row r="55" spans="1:22" ht="15.95" customHeight="1" x14ac:dyDescent="0.2">
      <c r="A55" s="352" t="s">
        <v>51</v>
      </c>
      <c r="B55" s="352"/>
      <c r="C55" s="67"/>
      <c r="D55" s="67"/>
      <c r="E55" s="67"/>
      <c r="F55" s="353" t="s">
        <v>36</v>
      </c>
      <c r="G55" s="353"/>
      <c r="H55" s="353"/>
      <c r="I55" s="353"/>
      <c r="J55" s="353"/>
      <c r="K55" s="67"/>
      <c r="L55" s="67"/>
      <c r="M55" s="68" t="s">
        <v>38</v>
      </c>
      <c r="N55" s="68"/>
      <c r="O55" s="68"/>
      <c r="P55" s="68"/>
      <c r="Q55" s="68"/>
      <c r="R55" s="68"/>
      <c r="S55" s="68"/>
      <c r="T55" s="68"/>
      <c r="U55" s="68"/>
      <c r="V55" s="38"/>
    </row>
    <row r="56" spans="1:22" ht="15.95" customHeight="1" x14ac:dyDescent="0.2">
      <c r="A56" s="352" t="s">
        <v>28</v>
      </c>
      <c r="B56" s="352"/>
      <c r="C56" s="67"/>
      <c r="D56" s="67"/>
      <c r="E56" s="67"/>
      <c r="F56" s="353" t="s">
        <v>35</v>
      </c>
      <c r="G56" s="353"/>
      <c r="H56" s="353"/>
      <c r="I56" s="353"/>
      <c r="J56" s="353"/>
      <c r="K56" s="67"/>
      <c r="L56" s="67"/>
      <c r="M56" s="353" t="s">
        <v>40</v>
      </c>
      <c r="N56" s="353"/>
      <c r="O56" s="353"/>
      <c r="P56" s="353"/>
      <c r="Q56" s="353"/>
      <c r="R56" s="353"/>
      <c r="S56" s="353"/>
      <c r="T56" s="353"/>
      <c r="U56" s="353"/>
      <c r="V56" s="38"/>
    </row>
    <row r="57" spans="1:22" ht="15.95" customHeight="1" x14ac:dyDescent="0.2">
      <c r="A57" s="352" t="s">
        <v>29</v>
      </c>
      <c r="B57" s="352"/>
      <c r="C57" s="67"/>
      <c r="D57" s="67"/>
      <c r="E57" s="67"/>
      <c r="F57" s="353" t="s">
        <v>37</v>
      </c>
      <c r="G57" s="353"/>
      <c r="H57" s="353"/>
      <c r="I57" s="353"/>
      <c r="J57" s="353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9"/>
      <c r="V57" s="38"/>
    </row>
  </sheetData>
  <sheetProtection algorithmName="SHA-512" hashValue="T2KRdDcvd0umHjLPqHU+3mVaC/PYRkMlPNzQtqjsvIpB9/50dxCDEj4DoeHn5UAl0iYp+UCzyRX2u+Vef75/5Q==" saltValue="P3XxUpGrjcdBC6+LrWZI1A==" spinCount="100000" sheet="1" objects="1" scenarios="1" selectLockedCells="1"/>
  <customSheetViews>
    <customSheetView guid="{FE0219F2-A71B-45B8-8177-D6CA890B3802}" fitToPage="1">
      <selection activeCell="K24" sqref="K24"/>
      <pageMargins left="0.25" right="0" top="0.71" bottom="0.25" header="0.37" footer="0.5"/>
      <printOptions horizontalCentered="1" verticalCentered="1"/>
      <pageSetup scale="63" orientation="landscape" r:id="rId1"/>
      <headerFooter alignWithMargins="0">
        <oddHeader>&amp;C&amp;"Arial,Bold"&amp;12Daily Available Hours for All ODL, PTF, and TE Carriers</oddHeader>
      </headerFooter>
    </customSheetView>
  </customSheetViews>
  <mergeCells count="61">
    <mergeCell ref="Q1:V1"/>
    <mergeCell ref="V2:V52"/>
    <mergeCell ref="U4:U5"/>
    <mergeCell ref="U52:U54"/>
    <mergeCell ref="O54:P54"/>
    <mergeCell ref="O4:Q4"/>
    <mergeCell ref="O20:O51"/>
    <mergeCell ref="U19:U20"/>
    <mergeCell ref="R20:R51"/>
    <mergeCell ref="R54:S54"/>
    <mergeCell ref="R3:T3"/>
    <mergeCell ref="R19:T19"/>
    <mergeCell ref="R4:T4"/>
    <mergeCell ref="O3:Q3"/>
    <mergeCell ref="B1:D1"/>
    <mergeCell ref="A17:B17"/>
    <mergeCell ref="A18:U18"/>
    <mergeCell ref="A4:B5"/>
    <mergeCell ref="C4:E4"/>
    <mergeCell ref="F3:H3"/>
    <mergeCell ref="L4:N4"/>
    <mergeCell ref="C3:E3"/>
    <mergeCell ref="F4:H4"/>
    <mergeCell ref="I4:K4"/>
    <mergeCell ref="I3:K3"/>
    <mergeCell ref="L3:N3"/>
    <mergeCell ref="A6:B6"/>
    <mergeCell ref="A12:B12"/>
    <mergeCell ref="A13:B13"/>
    <mergeCell ref="A14:B14"/>
    <mergeCell ref="A19:B19"/>
    <mergeCell ref="I19:K19"/>
    <mergeCell ref="L19:N19"/>
    <mergeCell ref="M56:U56"/>
    <mergeCell ref="F57:J57"/>
    <mergeCell ref="F56:J56"/>
    <mergeCell ref="F20:F51"/>
    <mergeCell ref="F19:H19"/>
    <mergeCell ref="O19:Q19"/>
    <mergeCell ref="C19:E19"/>
    <mergeCell ref="A53:B53"/>
    <mergeCell ref="I20:I51"/>
    <mergeCell ref="C20:C51"/>
    <mergeCell ref="L20:L51"/>
    <mergeCell ref="L54:M54"/>
    <mergeCell ref="A52:B52"/>
    <mergeCell ref="A57:B57"/>
    <mergeCell ref="A55:B55"/>
    <mergeCell ref="F55:J55"/>
    <mergeCell ref="F54:G54"/>
    <mergeCell ref="I54:J54"/>
    <mergeCell ref="C54:D54"/>
    <mergeCell ref="A54:B54"/>
    <mergeCell ref="A56:B56"/>
    <mergeCell ref="A15:B15"/>
    <mergeCell ref="A16:B16"/>
    <mergeCell ref="A7:B7"/>
    <mergeCell ref="A8:B8"/>
    <mergeCell ref="A9:B9"/>
    <mergeCell ref="A10:B10"/>
    <mergeCell ref="A11:B11"/>
  </mergeCells>
  <phoneticPr fontId="0" type="noConversion"/>
  <printOptions horizontalCentered="1" verticalCentered="1"/>
  <pageMargins left="0.25" right="0" top="0.71" bottom="0.25" header="0.37" footer="0.5"/>
  <pageSetup scale="61" orientation="landscape" blackAndWhite="1" r:id="rId2"/>
  <headerFooter alignWithMargins="0">
    <oddHeader>&amp;C&amp;"Arial,Bold"&amp;12Daily Available Hours for All ODL and CCA Carriers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J39"/>
  <sheetViews>
    <sheetView view="pageLayout" zoomScaleNormal="100" workbookViewId="0">
      <selection activeCell="B11" sqref="B11"/>
    </sheetView>
  </sheetViews>
  <sheetFormatPr defaultRowHeight="12.75" x14ac:dyDescent="0.2"/>
  <cols>
    <col min="1" max="1" width="26.7109375" customWidth="1"/>
    <col min="2" max="2" width="15.42578125" style="3" customWidth="1"/>
    <col min="3" max="3" width="11.42578125" style="22" customWidth="1"/>
    <col min="4" max="4" width="6.140625" style="3" bestFit="1" customWidth="1"/>
    <col min="5" max="5" width="15.42578125" customWidth="1"/>
  </cols>
  <sheetData>
    <row r="1" spans="1:5" s="29" customFormat="1" ht="21.75" customHeight="1" x14ac:dyDescent="0.2">
      <c r="A1" s="159" t="str">
        <f>'NODL Tracking'!A1</f>
        <v>Grievance #:</v>
      </c>
      <c r="B1" s="160" t="str">
        <f>'NODL Tracking'!B1:D1</f>
        <v>421-927-16</v>
      </c>
      <c r="C1" s="160" t="s">
        <v>65</v>
      </c>
      <c r="D1" s="160" t="str">
        <f>'NODL Tracking'!I1</f>
        <v>Lockhill</v>
      </c>
      <c r="E1" s="160"/>
    </row>
    <row r="2" spans="1:5" s="29" customFormat="1" ht="21.75" customHeight="1" x14ac:dyDescent="0.2">
      <c r="A2" s="159"/>
      <c r="B2" s="161" t="str">
        <f>'NODL Tracking'!W1</f>
        <v>17-23 September, 2016</v>
      </c>
      <c r="C2" s="162"/>
      <c r="D2" s="160"/>
      <c r="E2" s="160"/>
    </row>
    <row r="3" spans="1:5" s="29" customFormat="1" ht="21.75" customHeight="1" thickBot="1" x14ac:dyDescent="0.25">
      <c r="A3" s="159" t="s">
        <v>44</v>
      </c>
      <c r="B3" s="414" t="s">
        <v>79</v>
      </c>
      <c r="C3" s="414"/>
      <c r="D3" s="414"/>
      <c r="E3" s="414"/>
    </row>
    <row r="4" spans="1:5" s="16" customFormat="1" ht="12.75" customHeight="1" x14ac:dyDescent="0.2">
      <c r="A4" s="408" t="s">
        <v>31</v>
      </c>
      <c r="B4" s="415" t="s">
        <v>34</v>
      </c>
      <c r="C4" s="410" t="s">
        <v>41</v>
      </c>
      <c r="D4" s="411"/>
      <c r="E4" s="417" t="s">
        <v>42</v>
      </c>
    </row>
    <row r="5" spans="1:5" s="16" customFormat="1" x14ac:dyDescent="0.2">
      <c r="A5" s="409"/>
      <c r="B5" s="416"/>
      <c r="C5" s="412"/>
      <c r="D5" s="413"/>
      <c r="E5" s="418"/>
    </row>
    <row r="6" spans="1:5" s="19" customFormat="1" ht="18" customHeight="1" x14ac:dyDescent="0.2">
      <c r="A6" s="163">
        <f>'NODL Tracking'!A6</f>
        <v>0</v>
      </c>
      <c r="B6" s="284"/>
      <c r="C6" s="103">
        <f>'NODL Tracking'!AB6</f>
        <v>0</v>
      </c>
      <c r="D6" s="164" t="s">
        <v>43</v>
      </c>
      <c r="E6" s="165">
        <f>SUM(C6*29.5)</f>
        <v>0</v>
      </c>
    </row>
    <row r="7" spans="1:5" s="19" customFormat="1" ht="18" customHeight="1" x14ac:dyDescent="0.2">
      <c r="A7" s="163">
        <f>'NODL Tracking'!A7</f>
        <v>0</v>
      </c>
      <c r="B7" s="284"/>
      <c r="C7" s="103">
        <f>'NODL Tracking'!AB7</f>
        <v>0</v>
      </c>
      <c r="D7" s="164" t="s">
        <v>43</v>
      </c>
      <c r="E7" s="165">
        <f t="shared" ref="E7:E37" si="0">SUM(C7*29.5)</f>
        <v>0</v>
      </c>
    </row>
    <row r="8" spans="1:5" s="19" customFormat="1" ht="18" customHeight="1" x14ac:dyDescent="0.2">
      <c r="A8" s="163">
        <f>'NODL Tracking'!A8</f>
        <v>0</v>
      </c>
      <c r="B8" s="284"/>
      <c r="C8" s="103">
        <f>'NODL Tracking'!AB8</f>
        <v>0</v>
      </c>
      <c r="D8" s="164" t="s">
        <v>43</v>
      </c>
      <c r="E8" s="165">
        <f t="shared" si="0"/>
        <v>0</v>
      </c>
    </row>
    <row r="9" spans="1:5" s="19" customFormat="1" ht="18" customHeight="1" x14ac:dyDescent="0.2">
      <c r="A9" s="163">
        <f>'NODL Tracking'!A9</f>
        <v>0</v>
      </c>
      <c r="B9" s="284"/>
      <c r="C9" s="103">
        <f>'NODL Tracking'!AB9</f>
        <v>0</v>
      </c>
      <c r="D9" s="164" t="s">
        <v>43</v>
      </c>
      <c r="E9" s="165">
        <f t="shared" si="0"/>
        <v>0</v>
      </c>
    </row>
    <row r="10" spans="1:5" s="19" customFormat="1" ht="18" customHeight="1" x14ac:dyDescent="0.2">
      <c r="A10" s="163">
        <f>'NODL Tracking'!A10</f>
        <v>0</v>
      </c>
      <c r="B10" s="284"/>
      <c r="C10" s="103">
        <f>'NODL Tracking'!AB10</f>
        <v>0</v>
      </c>
      <c r="D10" s="164" t="s">
        <v>43</v>
      </c>
      <c r="E10" s="165">
        <f t="shared" si="0"/>
        <v>0</v>
      </c>
    </row>
    <row r="11" spans="1:5" s="19" customFormat="1" ht="18" customHeight="1" x14ac:dyDescent="0.2">
      <c r="A11" s="163">
        <f>'NODL Tracking'!A11</f>
        <v>0</v>
      </c>
      <c r="B11" s="284"/>
      <c r="C11" s="103">
        <f>'NODL Tracking'!AB11</f>
        <v>0</v>
      </c>
      <c r="D11" s="164" t="s">
        <v>43</v>
      </c>
      <c r="E11" s="165">
        <f t="shared" si="0"/>
        <v>0</v>
      </c>
    </row>
    <row r="12" spans="1:5" s="19" customFormat="1" ht="18" customHeight="1" x14ac:dyDescent="0.2">
      <c r="A12" s="163">
        <f>'NODL Tracking'!A12</f>
        <v>0</v>
      </c>
      <c r="B12" s="284"/>
      <c r="C12" s="103">
        <f>'NODL Tracking'!AB12</f>
        <v>0</v>
      </c>
      <c r="D12" s="164" t="s">
        <v>43</v>
      </c>
      <c r="E12" s="165">
        <f t="shared" si="0"/>
        <v>0</v>
      </c>
    </row>
    <row r="13" spans="1:5" s="19" customFormat="1" ht="18" customHeight="1" x14ac:dyDescent="0.2">
      <c r="A13" s="163">
        <f>'NODL Tracking'!A13</f>
        <v>0</v>
      </c>
      <c r="B13" s="284"/>
      <c r="C13" s="103">
        <f>'NODL Tracking'!AB13</f>
        <v>0</v>
      </c>
      <c r="D13" s="164" t="s">
        <v>43</v>
      </c>
      <c r="E13" s="165">
        <f t="shared" si="0"/>
        <v>0</v>
      </c>
    </row>
    <row r="14" spans="1:5" s="19" customFormat="1" ht="18" customHeight="1" x14ac:dyDescent="0.2">
      <c r="A14" s="163">
        <f>'NODL Tracking'!A14</f>
        <v>0</v>
      </c>
      <c r="B14" s="284"/>
      <c r="C14" s="103">
        <f>'NODL Tracking'!AB14</f>
        <v>0</v>
      </c>
      <c r="D14" s="164" t="s">
        <v>43</v>
      </c>
      <c r="E14" s="165">
        <f t="shared" si="0"/>
        <v>0</v>
      </c>
    </row>
    <row r="15" spans="1:5" s="19" customFormat="1" ht="18" customHeight="1" x14ac:dyDescent="0.2">
      <c r="A15" s="163">
        <f>'NODL Tracking'!A15</f>
        <v>0</v>
      </c>
      <c r="B15" s="284"/>
      <c r="C15" s="103">
        <f>'NODL Tracking'!AB15</f>
        <v>0</v>
      </c>
      <c r="D15" s="164" t="s">
        <v>43</v>
      </c>
      <c r="E15" s="165">
        <f t="shared" si="0"/>
        <v>0</v>
      </c>
    </row>
    <row r="16" spans="1:5" s="19" customFormat="1" ht="18" customHeight="1" x14ac:dyDescent="0.2">
      <c r="A16" s="163">
        <f>'NODL Tracking'!A16</f>
        <v>0</v>
      </c>
      <c r="B16" s="284"/>
      <c r="C16" s="103">
        <f>'NODL Tracking'!AB16</f>
        <v>0</v>
      </c>
      <c r="D16" s="164" t="s">
        <v>43</v>
      </c>
      <c r="E16" s="165">
        <f t="shared" si="0"/>
        <v>0</v>
      </c>
    </row>
    <row r="17" spans="1:5" s="19" customFormat="1" ht="18" customHeight="1" x14ac:dyDescent="0.2">
      <c r="A17" s="163">
        <f>'NODL Tracking'!A17</f>
        <v>0</v>
      </c>
      <c r="B17" s="284"/>
      <c r="C17" s="103">
        <f>'NODL Tracking'!AB17</f>
        <v>0</v>
      </c>
      <c r="D17" s="164" t="s">
        <v>43</v>
      </c>
      <c r="E17" s="165">
        <f t="shared" si="0"/>
        <v>0</v>
      </c>
    </row>
    <row r="18" spans="1:5" s="19" customFormat="1" ht="18" customHeight="1" x14ac:dyDescent="0.2">
      <c r="A18" s="163">
        <f>'NODL Tracking'!A18</f>
        <v>0</v>
      </c>
      <c r="B18" s="284"/>
      <c r="C18" s="103">
        <f>'NODL Tracking'!AB18</f>
        <v>0</v>
      </c>
      <c r="D18" s="164" t="s">
        <v>43</v>
      </c>
      <c r="E18" s="165">
        <f t="shared" si="0"/>
        <v>0</v>
      </c>
    </row>
    <row r="19" spans="1:5" s="19" customFormat="1" ht="18" customHeight="1" x14ac:dyDescent="0.2">
      <c r="A19" s="163">
        <f>'NODL Tracking'!A19</f>
        <v>0</v>
      </c>
      <c r="B19" s="284"/>
      <c r="C19" s="103">
        <f>'NODL Tracking'!AB19</f>
        <v>0</v>
      </c>
      <c r="D19" s="164" t="s">
        <v>43</v>
      </c>
      <c r="E19" s="165">
        <f t="shared" si="0"/>
        <v>0</v>
      </c>
    </row>
    <row r="20" spans="1:5" s="19" customFormat="1" ht="18" customHeight="1" x14ac:dyDescent="0.2">
      <c r="A20" s="163">
        <f>'NODL Tracking'!A20</f>
        <v>0</v>
      </c>
      <c r="B20" s="284"/>
      <c r="C20" s="103">
        <f>'NODL Tracking'!AB20</f>
        <v>0</v>
      </c>
      <c r="D20" s="164" t="s">
        <v>43</v>
      </c>
      <c r="E20" s="165">
        <f t="shared" si="0"/>
        <v>0</v>
      </c>
    </row>
    <row r="21" spans="1:5" s="19" customFormat="1" ht="18" customHeight="1" x14ac:dyDescent="0.2">
      <c r="A21" s="163">
        <f>'NODL Tracking'!A21</f>
        <v>0</v>
      </c>
      <c r="B21" s="284"/>
      <c r="C21" s="103">
        <f>'NODL Tracking'!AB21</f>
        <v>0</v>
      </c>
      <c r="D21" s="164" t="s">
        <v>43</v>
      </c>
      <c r="E21" s="165">
        <f t="shared" si="0"/>
        <v>0</v>
      </c>
    </row>
    <row r="22" spans="1:5" s="19" customFormat="1" ht="18" customHeight="1" x14ac:dyDescent="0.2">
      <c r="A22" s="163">
        <f>'NODL Tracking'!A22</f>
        <v>0</v>
      </c>
      <c r="B22" s="284"/>
      <c r="C22" s="103">
        <f>'NODL Tracking'!AB22</f>
        <v>0</v>
      </c>
      <c r="D22" s="164" t="s">
        <v>43</v>
      </c>
      <c r="E22" s="165">
        <f t="shared" si="0"/>
        <v>0</v>
      </c>
    </row>
    <row r="23" spans="1:5" s="19" customFormat="1" ht="18" customHeight="1" x14ac:dyDescent="0.2">
      <c r="A23" s="163">
        <f>'NODL Tracking'!A23</f>
        <v>0</v>
      </c>
      <c r="B23" s="284"/>
      <c r="C23" s="103">
        <f>'NODL Tracking'!AB23</f>
        <v>0</v>
      </c>
      <c r="D23" s="164" t="s">
        <v>43</v>
      </c>
      <c r="E23" s="165">
        <f t="shared" si="0"/>
        <v>0</v>
      </c>
    </row>
    <row r="24" spans="1:5" s="19" customFormat="1" ht="18" customHeight="1" x14ac:dyDescent="0.2">
      <c r="A24" s="163">
        <f>'NODL Tracking'!A24</f>
        <v>0</v>
      </c>
      <c r="B24" s="284"/>
      <c r="C24" s="103">
        <f>'NODL Tracking'!AB24</f>
        <v>0</v>
      </c>
      <c r="D24" s="164" t="s">
        <v>43</v>
      </c>
      <c r="E24" s="165">
        <f t="shared" si="0"/>
        <v>0</v>
      </c>
    </row>
    <row r="25" spans="1:5" s="19" customFormat="1" ht="18" customHeight="1" x14ac:dyDescent="0.2">
      <c r="A25" s="163">
        <f>'NODL Tracking'!A25</f>
        <v>0</v>
      </c>
      <c r="B25" s="284"/>
      <c r="C25" s="103">
        <f>'NODL Tracking'!AB25</f>
        <v>0</v>
      </c>
      <c r="D25" s="164" t="s">
        <v>43</v>
      </c>
      <c r="E25" s="165">
        <f t="shared" si="0"/>
        <v>0</v>
      </c>
    </row>
    <row r="26" spans="1:5" s="19" customFormat="1" ht="18" customHeight="1" x14ac:dyDescent="0.2">
      <c r="A26" s="163">
        <f>'NODL Tracking'!A26</f>
        <v>0</v>
      </c>
      <c r="B26" s="284"/>
      <c r="C26" s="103">
        <f>'NODL Tracking'!AB26</f>
        <v>0</v>
      </c>
      <c r="D26" s="164" t="s">
        <v>43</v>
      </c>
      <c r="E26" s="165">
        <f t="shared" si="0"/>
        <v>0</v>
      </c>
    </row>
    <row r="27" spans="1:5" s="19" customFormat="1" ht="18" customHeight="1" x14ac:dyDescent="0.2">
      <c r="A27" s="163">
        <f>'NODL Tracking'!A27</f>
        <v>0</v>
      </c>
      <c r="B27" s="222"/>
      <c r="C27" s="103">
        <f>'NODL Tracking'!AB27</f>
        <v>0</v>
      </c>
      <c r="D27" s="164" t="s">
        <v>43</v>
      </c>
      <c r="E27" s="165">
        <f t="shared" si="0"/>
        <v>0</v>
      </c>
    </row>
    <row r="28" spans="1:5" s="19" customFormat="1" ht="18" customHeight="1" x14ac:dyDescent="0.2">
      <c r="A28" s="163">
        <f>'NODL Tracking'!A28</f>
        <v>0</v>
      </c>
      <c r="B28" s="222"/>
      <c r="C28" s="103">
        <f>'NODL Tracking'!AB28</f>
        <v>0</v>
      </c>
      <c r="D28" s="164" t="s">
        <v>43</v>
      </c>
      <c r="E28" s="165">
        <f t="shared" si="0"/>
        <v>0</v>
      </c>
    </row>
    <row r="29" spans="1:5" s="19" customFormat="1" ht="18" customHeight="1" x14ac:dyDescent="0.2">
      <c r="A29" s="163">
        <f>'NODL Tracking'!A29</f>
        <v>0</v>
      </c>
      <c r="B29" s="222"/>
      <c r="C29" s="103">
        <f>'NODL Tracking'!AB29</f>
        <v>0</v>
      </c>
      <c r="D29" s="164" t="s">
        <v>43</v>
      </c>
      <c r="E29" s="165">
        <f t="shared" si="0"/>
        <v>0</v>
      </c>
    </row>
    <row r="30" spans="1:5" s="19" customFormat="1" ht="18" customHeight="1" x14ac:dyDescent="0.2">
      <c r="A30" s="163">
        <f>'NODL Tracking'!A30</f>
        <v>0</v>
      </c>
      <c r="B30" s="222"/>
      <c r="C30" s="103">
        <f>'NODL Tracking'!AB30</f>
        <v>0</v>
      </c>
      <c r="D30" s="164" t="s">
        <v>43</v>
      </c>
      <c r="E30" s="165">
        <f t="shared" si="0"/>
        <v>0</v>
      </c>
    </row>
    <row r="31" spans="1:5" s="19" customFormat="1" ht="18" customHeight="1" x14ac:dyDescent="0.2">
      <c r="A31" s="163">
        <f>'NODL Tracking'!A31</f>
        <v>0</v>
      </c>
      <c r="B31" s="222"/>
      <c r="C31" s="103">
        <f>'NODL Tracking'!AB31</f>
        <v>0</v>
      </c>
      <c r="D31" s="164" t="s">
        <v>43</v>
      </c>
      <c r="E31" s="165">
        <f t="shared" si="0"/>
        <v>0</v>
      </c>
    </row>
    <row r="32" spans="1:5" s="19" customFormat="1" ht="18" customHeight="1" x14ac:dyDescent="0.2">
      <c r="A32" s="163">
        <f>'NODL Tracking'!A32</f>
        <v>0</v>
      </c>
      <c r="B32" s="222"/>
      <c r="C32" s="103">
        <f>'NODL Tracking'!AB32</f>
        <v>0</v>
      </c>
      <c r="D32" s="164" t="s">
        <v>43</v>
      </c>
      <c r="E32" s="165">
        <f t="shared" si="0"/>
        <v>0</v>
      </c>
    </row>
    <row r="33" spans="1:36" s="19" customFormat="1" ht="18" customHeight="1" x14ac:dyDescent="0.2">
      <c r="A33" s="163">
        <f>'NODL Tracking'!A33</f>
        <v>0</v>
      </c>
      <c r="B33" s="222"/>
      <c r="C33" s="103">
        <f>'NODL Tracking'!AB33</f>
        <v>0</v>
      </c>
      <c r="D33" s="164" t="s">
        <v>43</v>
      </c>
      <c r="E33" s="165">
        <f t="shared" si="0"/>
        <v>0</v>
      </c>
    </row>
    <row r="34" spans="1:36" s="19" customFormat="1" ht="18" customHeight="1" x14ac:dyDescent="0.2">
      <c r="A34" s="163">
        <f>'NODL Tracking'!A34</f>
        <v>0</v>
      </c>
      <c r="B34" s="222"/>
      <c r="C34" s="103">
        <f>'NODL Tracking'!AB34</f>
        <v>0</v>
      </c>
      <c r="D34" s="164" t="s">
        <v>43</v>
      </c>
      <c r="E34" s="165">
        <f t="shared" si="0"/>
        <v>0</v>
      </c>
    </row>
    <row r="35" spans="1:36" s="19" customFormat="1" ht="18" customHeight="1" x14ac:dyDescent="0.2">
      <c r="A35" s="163">
        <f>'NODL Tracking'!A35</f>
        <v>0</v>
      </c>
      <c r="B35" s="222"/>
      <c r="C35" s="103">
        <f>'NODL Tracking'!AB35</f>
        <v>0</v>
      </c>
      <c r="D35" s="164" t="s">
        <v>43</v>
      </c>
      <c r="E35" s="165">
        <f t="shared" si="0"/>
        <v>0</v>
      </c>
    </row>
    <row r="36" spans="1:36" s="19" customFormat="1" ht="18" customHeight="1" x14ac:dyDescent="0.2">
      <c r="A36" s="163">
        <f>'NODL Tracking'!A36</f>
        <v>0</v>
      </c>
      <c r="B36" s="222"/>
      <c r="C36" s="103">
        <f>'NODL Tracking'!AB36</f>
        <v>0</v>
      </c>
      <c r="D36" s="164" t="s">
        <v>43</v>
      </c>
      <c r="E36" s="165">
        <f t="shared" si="0"/>
        <v>0</v>
      </c>
    </row>
    <row r="37" spans="1:36" s="19" customFormat="1" ht="18" customHeight="1" thickBot="1" x14ac:dyDescent="0.25">
      <c r="A37" s="163">
        <f>'NODL Tracking'!A37</f>
        <v>0</v>
      </c>
      <c r="B37" s="222"/>
      <c r="C37" s="103">
        <f>'NODL Tracking'!AB37</f>
        <v>0</v>
      </c>
      <c r="D37" s="164" t="s">
        <v>43</v>
      </c>
      <c r="E37" s="165">
        <f t="shared" si="0"/>
        <v>0</v>
      </c>
    </row>
    <row r="38" spans="1:36" s="19" customFormat="1" ht="21" customHeight="1" thickTop="1" thickBot="1" x14ac:dyDescent="0.25">
      <c r="A38" s="406" t="s">
        <v>33</v>
      </c>
      <c r="B38" s="407"/>
      <c r="C38" s="166">
        <f>SUM(C6:C37)</f>
        <v>0</v>
      </c>
      <c r="D38" s="167" t="s">
        <v>43</v>
      </c>
      <c r="E38" s="168">
        <f>SUM(E6:E37)</f>
        <v>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ht="15.75" x14ac:dyDescent="0.25">
      <c r="A39" s="169"/>
      <c r="B39" s="39"/>
      <c r="C39" s="74"/>
      <c r="D39" s="39"/>
      <c r="E39" s="38"/>
    </row>
  </sheetData>
  <sheetProtection algorithmName="SHA-512" hashValue="mheFwK6pnjPyL/TdfuvnhHKTS3UmF10YleONssE4JbpFkq/bPzn9ctbojEQJdRTCdADTvBRtQ4nkjWJ5nWweeg==" saltValue="M/LyLzA2b55IR2hEwrbT9w==" spinCount="100000" sheet="1" selectLockedCells="1"/>
  <customSheetViews>
    <customSheetView guid="{FE0219F2-A71B-45B8-8177-D6CA890B3802}" showPageBreaks="1">
      <selection activeCell="B22" sqref="B22"/>
      <pageMargins left="0.25" right="0" top="1" bottom="0.25" header="0.5" footer="0.5"/>
      <printOptions horizontalCentered="1"/>
      <pageSetup orientation="portrait" r:id="rId1"/>
      <headerFooter alignWithMargins="0">
        <oddHeader>&amp;C&amp;"Arial,Bold"&amp;12NODL/Work Assignment Off Assignment Overtime Used</oddHeader>
        <oddFooter xml:space="preserve">&amp;C&amp;"Arial,Bold"&amp;12ATTACHMENT 19-1 </oddFooter>
      </headerFooter>
    </customSheetView>
  </customSheetViews>
  <mergeCells count="6">
    <mergeCell ref="A38:B38"/>
    <mergeCell ref="A4:A5"/>
    <mergeCell ref="C4:D5"/>
    <mergeCell ref="B3:E3"/>
    <mergeCell ref="B4:B5"/>
    <mergeCell ref="E4:E5"/>
  </mergeCells>
  <phoneticPr fontId="0" type="noConversion"/>
  <printOptions horizontalCentered="1"/>
  <pageMargins left="0.25" right="0.25" top="0.75" bottom="0.75" header="0.3" footer="0.3"/>
  <pageSetup orientation="portrait" blackAndWhite="1" r:id="rId2"/>
  <headerFooter alignWithMargins="0">
    <oddHeader>&amp;C&amp;"Arial,Bold"&amp;12NODL/Work Assignment Off Assignment Overtime Used</oddHeader>
    <oddFooter xml:space="preserve">&amp;C&amp;"Arial,Bold"&amp;12ATTACHMENT 19-1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401"/>
  <sheetViews>
    <sheetView tabSelected="1" zoomScale="85" zoomScaleNormal="85" zoomScalePageLayoutView="85" workbookViewId="0">
      <selection activeCell="G297" sqref="G297"/>
    </sheetView>
  </sheetViews>
  <sheetFormatPr defaultRowHeight="14.1" customHeight="1" outlineLevelRow="1" x14ac:dyDescent="0.2"/>
  <cols>
    <col min="1" max="1" width="19.85546875" style="23" customWidth="1"/>
    <col min="2" max="2" width="11.5703125" style="308" customWidth="1"/>
    <col min="3" max="3" width="8.5703125" style="10" bestFit="1" customWidth="1"/>
    <col min="4" max="4" width="12.140625" style="24" bestFit="1" customWidth="1"/>
    <col min="5" max="5" width="8.85546875" style="10" customWidth="1"/>
    <col min="6" max="6" width="12.28515625" style="24" customWidth="1"/>
    <col min="7" max="7" width="11.28515625" style="10" customWidth="1"/>
    <col min="8" max="8" width="10.28515625" style="24" bestFit="1" customWidth="1"/>
    <col min="9" max="9" width="11.5703125" style="25" bestFit="1" customWidth="1"/>
  </cols>
  <sheetData>
    <row r="1" spans="1:9" ht="14.1" customHeight="1" x14ac:dyDescent="0.2">
      <c r="A1" s="76" t="str">
        <f>'NODL Tracking'!A1</f>
        <v>Grievance #:</v>
      </c>
      <c r="B1" s="78" t="str">
        <f>'NODL Tracking'!B1:E1</f>
        <v>421-927-16</v>
      </c>
      <c r="C1" s="41"/>
      <c r="D1" s="282" t="str">
        <f>'NODL Tracking'!I1</f>
        <v>Lockhill</v>
      </c>
      <c r="E1" s="40"/>
      <c r="F1" s="77"/>
      <c r="G1" s="40"/>
      <c r="H1" s="77"/>
      <c r="I1" s="80"/>
    </row>
    <row r="2" spans="1:9" ht="14.1" customHeight="1" x14ac:dyDescent="0.2">
      <c r="A2" s="78" t="s">
        <v>57</v>
      </c>
      <c r="B2" s="290" t="str">
        <f>'NODL Tracking'!W1</f>
        <v>17-23 September, 2016</v>
      </c>
      <c r="C2" s="79"/>
      <c r="D2" s="79"/>
      <c r="E2" s="40"/>
      <c r="F2" s="77"/>
      <c r="G2" s="40"/>
      <c r="H2" s="77"/>
      <c r="I2" s="80"/>
    </row>
    <row r="3" spans="1:9" s="16" customFormat="1" ht="14.1" customHeight="1" thickBot="1" x14ac:dyDescent="0.25">
      <c r="A3" s="43"/>
      <c r="B3" s="291"/>
      <c r="C3" s="41"/>
      <c r="D3" s="80"/>
      <c r="E3" s="45"/>
      <c r="F3" s="436"/>
      <c r="G3" s="437"/>
      <c r="H3" s="80"/>
      <c r="I3" s="80"/>
    </row>
    <row r="4" spans="1:9" ht="21" customHeight="1" x14ac:dyDescent="0.2">
      <c r="A4" s="81" t="s">
        <v>31</v>
      </c>
      <c r="B4" s="292" t="s">
        <v>48</v>
      </c>
      <c r="C4" s="65" t="s">
        <v>13</v>
      </c>
      <c r="D4" s="82" t="s">
        <v>33</v>
      </c>
      <c r="E4" s="74"/>
      <c r="F4" s="436"/>
      <c r="G4" s="437"/>
      <c r="H4" s="77"/>
      <c r="I4" s="80"/>
    </row>
    <row r="5" spans="1:9" ht="21" customHeight="1" x14ac:dyDescent="0.2">
      <c r="A5" s="419" t="s">
        <v>75</v>
      </c>
      <c r="B5" s="420"/>
      <c r="C5" s="420"/>
      <c r="D5" s="421"/>
      <c r="E5" s="74"/>
      <c r="F5" s="225"/>
      <c r="G5" s="226"/>
      <c r="H5" s="77"/>
      <c r="I5" s="80"/>
    </row>
    <row r="6" spans="1:9" ht="18" customHeight="1" x14ac:dyDescent="0.2">
      <c r="A6" s="83">
        <f>'Available Hours'!A6:B6</f>
        <v>0</v>
      </c>
      <c r="B6" s="284"/>
      <c r="C6" s="84">
        <f>SUM(C50,E50,G50,C96,E96,G96,C143,E143,G143,C192,E192,G192,C240,E240,G240,C289,E289,G289)</f>
        <v>0</v>
      </c>
      <c r="D6" s="85">
        <f>SUM(I50,I96,I143,I192,I240,I289)</f>
        <v>0</v>
      </c>
      <c r="E6" s="221"/>
      <c r="F6" s="225"/>
      <c r="G6" s="226"/>
      <c r="H6" s="77"/>
      <c r="I6" s="80"/>
    </row>
    <row r="7" spans="1:9" ht="18" customHeight="1" x14ac:dyDescent="0.2">
      <c r="A7" s="83">
        <f>'Available Hours'!A7:B7</f>
        <v>0</v>
      </c>
      <c r="B7" s="89"/>
      <c r="C7" s="84">
        <f t="shared" ref="C7:C12" si="0">SUM(C51,E51,G51,C97,E97,G97,C144,E144,G144,C193,E193,G193,C241,E241,G241,C290,E290,G290)</f>
        <v>0</v>
      </c>
      <c r="D7" s="85">
        <f t="shared" ref="D7:D12" si="1">SUM(I51,I97,I144,I193,I241,I290)</f>
        <v>0</v>
      </c>
      <c r="E7" s="221"/>
      <c r="F7" s="225"/>
      <c r="G7" s="226"/>
      <c r="H7" s="77"/>
      <c r="I7" s="80"/>
    </row>
    <row r="8" spans="1:9" ht="18" customHeight="1" x14ac:dyDescent="0.2">
      <c r="A8" s="83">
        <f>'Available Hours'!A8:B8</f>
        <v>0</v>
      </c>
      <c r="B8" s="89"/>
      <c r="C8" s="84">
        <f t="shared" si="0"/>
        <v>0</v>
      </c>
      <c r="D8" s="85">
        <f t="shared" si="1"/>
        <v>0</v>
      </c>
      <c r="E8" s="221"/>
      <c r="F8" s="225"/>
      <c r="G8" s="226"/>
      <c r="H8" s="77"/>
      <c r="I8" s="80"/>
    </row>
    <row r="9" spans="1:9" ht="18" customHeight="1" x14ac:dyDescent="0.2">
      <c r="A9" s="83">
        <f>'Available Hours'!A9:B9</f>
        <v>0</v>
      </c>
      <c r="B9" s="89"/>
      <c r="C9" s="84">
        <f t="shared" si="0"/>
        <v>0</v>
      </c>
      <c r="D9" s="85">
        <f t="shared" si="1"/>
        <v>0</v>
      </c>
      <c r="E9" s="221"/>
      <c r="F9" s="225"/>
      <c r="G9" s="226"/>
      <c r="H9" s="77"/>
      <c r="I9" s="80"/>
    </row>
    <row r="10" spans="1:9" ht="18" customHeight="1" x14ac:dyDescent="0.2">
      <c r="A10" s="83">
        <f>'Available Hours'!A10:B10</f>
        <v>0</v>
      </c>
      <c r="B10" s="89"/>
      <c r="C10" s="84">
        <f t="shared" si="0"/>
        <v>0</v>
      </c>
      <c r="D10" s="85">
        <f t="shared" si="1"/>
        <v>0</v>
      </c>
      <c r="E10" s="221"/>
      <c r="F10" s="225"/>
      <c r="G10" s="226"/>
      <c r="H10" s="77"/>
      <c r="I10" s="80"/>
    </row>
    <row r="11" spans="1:9" ht="18" customHeight="1" x14ac:dyDescent="0.2">
      <c r="A11" s="83">
        <f>'Available Hours'!A11:B11</f>
        <v>0</v>
      </c>
      <c r="B11" s="89"/>
      <c r="C11" s="84">
        <f t="shared" si="0"/>
        <v>0</v>
      </c>
      <c r="D11" s="85">
        <f t="shared" si="1"/>
        <v>0</v>
      </c>
      <c r="E11" s="221"/>
      <c r="F11" s="225"/>
      <c r="G11" s="226"/>
      <c r="H11" s="77"/>
      <c r="I11" s="80"/>
    </row>
    <row r="12" spans="1:9" ht="18" customHeight="1" x14ac:dyDescent="0.2">
      <c r="A12" s="83">
        <f>'Available Hours'!A12:B12</f>
        <v>0</v>
      </c>
      <c r="B12" s="89"/>
      <c r="C12" s="84">
        <f t="shared" si="0"/>
        <v>0</v>
      </c>
      <c r="D12" s="85">
        <f t="shared" si="1"/>
        <v>0</v>
      </c>
      <c r="E12" s="221"/>
      <c r="F12" s="225"/>
      <c r="G12" s="226"/>
      <c r="H12" s="77"/>
      <c r="I12" s="80"/>
    </row>
    <row r="13" spans="1:9" ht="21" customHeight="1" x14ac:dyDescent="0.2">
      <c r="A13" s="419" t="s">
        <v>26</v>
      </c>
      <c r="B13" s="420"/>
      <c r="C13" s="420"/>
      <c r="D13" s="421"/>
      <c r="E13" s="221"/>
      <c r="F13" s="438"/>
      <c r="G13" s="438"/>
      <c r="H13" s="77"/>
      <c r="I13" s="80"/>
    </row>
    <row r="14" spans="1:9" ht="18" customHeight="1" x14ac:dyDescent="0.2">
      <c r="A14" s="83">
        <f>'Available Hours'!A21</f>
        <v>0</v>
      </c>
      <c r="B14" s="284"/>
      <c r="C14" s="84">
        <f t="shared" ref="C14:C40" si="2">SUM(C58,E58,G58,C104,E104,G104,C151,E151,G151,C200,E200,G200,C248,E248,G248,C297,E297,G297)</f>
        <v>0</v>
      </c>
      <c r="D14" s="85">
        <f t="shared" ref="D14:D40" si="3">SUM(I297,I248,I200,I151,I104,I58)</f>
        <v>0</v>
      </c>
      <c r="E14" s="221"/>
      <c r="F14" s="225"/>
      <c r="G14" s="226"/>
      <c r="H14" s="77"/>
      <c r="I14" s="80"/>
    </row>
    <row r="15" spans="1:9" ht="18" customHeight="1" x14ac:dyDescent="0.2">
      <c r="A15" s="83">
        <f>'Available Hours'!A22</f>
        <v>0</v>
      </c>
      <c r="B15" s="309"/>
      <c r="C15" s="84">
        <f t="shared" si="2"/>
        <v>0</v>
      </c>
      <c r="D15" s="85">
        <f t="shared" si="3"/>
        <v>0</v>
      </c>
      <c r="E15" s="221"/>
      <c r="F15" s="225"/>
      <c r="G15" s="226"/>
      <c r="H15" s="77"/>
      <c r="I15" s="80"/>
    </row>
    <row r="16" spans="1:9" ht="18" customHeight="1" x14ac:dyDescent="0.2">
      <c r="A16" s="83">
        <f>'Available Hours'!A23</f>
        <v>0</v>
      </c>
      <c r="B16" s="284"/>
      <c r="C16" s="84">
        <f t="shared" si="2"/>
        <v>0</v>
      </c>
      <c r="D16" s="85">
        <f t="shared" si="3"/>
        <v>0</v>
      </c>
      <c r="E16" s="221"/>
      <c r="F16" s="225"/>
      <c r="G16" s="226"/>
      <c r="H16" s="77"/>
      <c r="I16" s="80"/>
    </row>
    <row r="17" spans="1:9" ht="18" customHeight="1" x14ac:dyDescent="0.2">
      <c r="A17" s="83">
        <f>'Available Hours'!A24</f>
        <v>0</v>
      </c>
      <c r="B17" s="284"/>
      <c r="C17" s="84">
        <f t="shared" si="2"/>
        <v>0</v>
      </c>
      <c r="D17" s="85">
        <f t="shared" si="3"/>
        <v>0</v>
      </c>
      <c r="E17" s="221"/>
      <c r="F17" s="225"/>
      <c r="G17" s="226"/>
      <c r="H17" s="77"/>
      <c r="I17" s="80"/>
    </row>
    <row r="18" spans="1:9" ht="18" customHeight="1" x14ac:dyDescent="0.2">
      <c r="A18" s="83">
        <f>'Available Hours'!A25</f>
        <v>0</v>
      </c>
      <c r="B18" s="284"/>
      <c r="C18" s="84">
        <f t="shared" si="2"/>
        <v>0</v>
      </c>
      <c r="D18" s="85">
        <f t="shared" si="3"/>
        <v>0</v>
      </c>
      <c r="E18" s="221"/>
      <c r="F18" s="225"/>
      <c r="G18" s="226"/>
      <c r="H18" s="77"/>
      <c r="I18" s="80"/>
    </row>
    <row r="19" spans="1:9" ht="18" customHeight="1" x14ac:dyDescent="0.2">
      <c r="A19" s="83">
        <f>'Available Hours'!A26</f>
        <v>0</v>
      </c>
      <c r="B19" s="284"/>
      <c r="C19" s="84">
        <f t="shared" si="2"/>
        <v>0</v>
      </c>
      <c r="D19" s="85">
        <f t="shared" si="3"/>
        <v>0</v>
      </c>
      <c r="E19" s="221"/>
      <c r="F19" s="225"/>
      <c r="G19" s="226"/>
      <c r="H19" s="77"/>
      <c r="I19" s="80"/>
    </row>
    <row r="20" spans="1:9" ht="18" customHeight="1" x14ac:dyDescent="0.2">
      <c r="A20" s="83">
        <f>'Available Hours'!A27</f>
        <v>0</v>
      </c>
      <c r="B20" s="284"/>
      <c r="C20" s="84">
        <f t="shared" si="2"/>
        <v>0</v>
      </c>
      <c r="D20" s="85">
        <f t="shared" si="3"/>
        <v>0</v>
      </c>
      <c r="E20" s="221"/>
      <c r="F20" s="225"/>
      <c r="G20" s="226"/>
      <c r="H20" s="77"/>
      <c r="I20" s="80"/>
    </row>
    <row r="21" spans="1:9" ht="18" customHeight="1" x14ac:dyDescent="0.2">
      <c r="A21" s="83">
        <f>'Available Hours'!A28</f>
        <v>0</v>
      </c>
      <c r="B21" s="284"/>
      <c r="C21" s="84">
        <f t="shared" si="2"/>
        <v>0</v>
      </c>
      <c r="D21" s="85">
        <f t="shared" si="3"/>
        <v>0</v>
      </c>
      <c r="E21" s="221"/>
      <c r="F21" s="225"/>
      <c r="G21" s="226"/>
      <c r="H21" s="77"/>
      <c r="I21" s="80"/>
    </row>
    <row r="22" spans="1:9" ht="18" customHeight="1" x14ac:dyDescent="0.2">
      <c r="A22" s="83">
        <f>'Available Hours'!A29</f>
        <v>0</v>
      </c>
      <c r="B22" s="284"/>
      <c r="C22" s="84">
        <f t="shared" si="2"/>
        <v>0</v>
      </c>
      <c r="D22" s="85">
        <f t="shared" si="3"/>
        <v>0</v>
      </c>
      <c r="E22" s="221"/>
      <c r="F22" s="225"/>
      <c r="G22" s="226"/>
      <c r="H22" s="77"/>
      <c r="I22" s="80"/>
    </row>
    <row r="23" spans="1:9" ht="18" customHeight="1" x14ac:dyDescent="0.2">
      <c r="A23" s="83">
        <f>'Available Hours'!A30</f>
        <v>0</v>
      </c>
      <c r="B23" s="284"/>
      <c r="C23" s="84">
        <f t="shared" si="2"/>
        <v>0</v>
      </c>
      <c r="D23" s="85">
        <f t="shared" si="3"/>
        <v>0</v>
      </c>
      <c r="E23" s="221"/>
      <c r="F23" s="225"/>
      <c r="G23" s="226"/>
      <c r="H23" s="77"/>
      <c r="I23" s="80"/>
    </row>
    <row r="24" spans="1:9" ht="18" customHeight="1" x14ac:dyDescent="0.2">
      <c r="A24" s="83">
        <f>'Available Hours'!A31</f>
        <v>0</v>
      </c>
      <c r="B24" s="284"/>
      <c r="C24" s="84">
        <f t="shared" si="2"/>
        <v>0</v>
      </c>
      <c r="D24" s="85">
        <f t="shared" si="3"/>
        <v>0</v>
      </c>
      <c r="E24" s="221"/>
      <c r="F24" s="225"/>
      <c r="G24" s="226"/>
      <c r="H24" s="77"/>
      <c r="I24" s="80"/>
    </row>
    <row r="25" spans="1:9" ht="18" customHeight="1" x14ac:dyDescent="0.2">
      <c r="A25" s="83">
        <f>'Available Hours'!A32</f>
        <v>0</v>
      </c>
      <c r="B25" s="284"/>
      <c r="C25" s="84">
        <f t="shared" si="2"/>
        <v>0</v>
      </c>
      <c r="D25" s="85">
        <f t="shared" si="3"/>
        <v>0</v>
      </c>
      <c r="E25" s="221"/>
      <c r="F25" s="225"/>
      <c r="G25" s="226"/>
      <c r="H25" s="77"/>
      <c r="I25" s="80"/>
    </row>
    <row r="26" spans="1:9" ht="18" customHeight="1" x14ac:dyDescent="0.2">
      <c r="A26" s="83">
        <f>'Available Hours'!A33</f>
        <v>0</v>
      </c>
      <c r="B26" s="284"/>
      <c r="C26" s="84">
        <f t="shared" si="2"/>
        <v>0</v>
      </c>
      <c r="D26" s="85">
        <f t="shared" si="3"/>
        <v>0</v>
      </c>
      <c r="E26" s="221"/>
      <c r="F26" s="225"/>
      <c r="G26" s="226"/>
      <c r="H26" s="77"/>
      <c r="I26" s="80"/>
    </row>
    <row r="27" spans="1:9" ht="18" customHeight="1" x14ac:dyDescent="0.2">
      <c r="A27" s="83">
        <f>'Available Hours'!A34</f>
        <v>0</v>
      </c>
      <c r="B27" s="284"/>
      <c r="C27" s="84">
        <f t="shared" si="2"/>
        <v>0</v>
      </c>
      <c r="D27" s="85">
        <f t="shared" si="3"/>
        <v>0</v>
      </c>
      <c r="E27" s="221"/>
      <c r="F27" s="225"/>
      <c r="G27" s="226"/>
      <c r="H27" s="77"/>
      <c r="I27" s="80"/>
    </row>
    <row r="28" spans="1:9" ht="18" customHeight="1" x14ac:dyDescent="0.2">
      <c r="A28" s="83">
        <f>'Available Hours'!A35</f>
        <v>0</v>
      </c>
      <c r="B28" s="284"/>
      <c r="C28" s="84">
        <f t="shared" si="2"/>
        <v>0</v>
      </c>
      <c r="D28" s="85">
        <f t="shared" si="3"/>
        <v>0</v>
      </c>
      <c r="E28" s="221"/>
      <c r="F28" s="225"/>
      <c r="G28" s="226"/>
      <c r="H28" s="77"/>
      <c r="I28" s="80"/>
    </row>
    <row r="29" spans="1:9" ht="18" customHeight="1" x14ac:dyDescent="0.2">
      <c r="A29" s="83">
        <f>'Available Hours'!A36</f>
        <v>0</v>
      </c>
      <c r="B29" s="284"/>
      <c r="C29" s="84">
        <f t="shared" si="2"/>
        <v>0</v>
      </c>
      <c r="D29" s="85">
        <f t="shared" si="3"/>
        <v>0</v>
      </c>
      <c r="E29" s="221"/>
      <c r="F29" s="225"/>
      <c r="G29" s="226"/>
      <c r="H29" s="77"/>
      <c r="I29" s="80"/>
    </row>
    <row r="30" spans="1:9" ht="18" customHeight="1" x14ac:dyDescent="0.2">
      <c r="A30" s="83">
        <f>'Available Hours'!A37</f>
        <v>0</v>
      </c>
      <c r="B30" s="284"/>
      <c r="C30" s="84">
        <f t="shared" si="2"/>
        <v>0</v>
      </c>
      <c r="D30" s="85">
        <f t="shared" si="3"/>
        <v>0</v>
      </c>
      <c r="E30" s="221"/>
      <c r="F30" s="225"/>
      <c r="G30" s="226"/>
      <c r="H30" s="77"/>
      <c r="I30" s="80"/>
    </row>
    <row r="31" spans="1:9" ht="18" customHeight="1" x14ac:dyDescent="0.2">
      <c r="A31" s="83">
        <f>'Available Hours'!A38</f>
        <v>0</v>
      </c>
      <c r="B31" s="284"/>
      <c r="C31" s="84">
        <f t="shared" si="2"/>
        <v>0</v>
      </c>
      <c r="D31" s="85">
        <f t="shared" si="3"/>
        <v>0</v>
      </c>
      <c r="E31" s="221"/>
      <c r="F31" s="225"/>
      <c r="G31" s="226"/>
      <c r="H31" s="77"/>
      <c r="I31" s="80"/>
    </row>
    <row r="32" spans="1:9" ht="18" customHeight="1" x14ac:dyDescent="0.2">
      <c r="A32" s="83">
        <f>'Available Hours'!A39</f>
        <v>0</v>
      </c>
      <c r="B32" s="284"/>
      <c r="C32" s="84">
        <f t="shared" si="2"/>
        <v>0</v>
      </c>
      <c r="D32" s="85">
        <f t="shared" si="3"/>
        <v>0</v>
      </c>
      <c r="E32" s="221"/>
      <c r="F32" s="225"/>
      <c r="G32" s="226"/>
      <c r="H32" s="77"/>
      <c r="I32" s="80"/>
    </row>
    <row r="33" spans="1:9" ht="18" customHeight="1" x14ac:dyDescent="0.2">
      <c r="A33" s="83">
        <f>'Available Hours'!A40</f>
        <v>0</v>
      </c>
      <c r="B33" s="284"/>
      <c r="C33" s="84">
        <f t="shared" si="2"/>
        <v>0</v>
      </c>
      <c r="D33" s="85">
        <f t="shared" si="3"/>
        <v>0</v>
      </c>
      <c r="E33" s="221"/>
      <c r="F33" s="225"/>
      <c r="G33" s="226"/>
      <c r="H33" s="77"/>
      <c r="I33" s="80"/>
    </row>
    <row r="34" spans="1:9" ht="18" customHeight="1" x14ac:dyDescent="0.2">
      <c r="A34" s="83">
        <f>'Available Hours'!A41</f>
        <v>0</v>
      </c>
      <c r="B34" s="284"/>
      <c r="C34" s="84">
        <f t="shared" si="2"/>
        <v>0</v>
      </c>
      <c r="D34" s="85">
        <f t="shared" si="3"/>
        <v>0</v>
      </c>
      <c r="E34" s="221"/>
      <c r="F34" s="225"/>
      <c r="G34" s="226"/>
      <c r="H34" s="77"/>
      <c r="I34" s="80"/>
    </row>
    <row r="35" spans="1:9" ht="18" customHeight="1" x14ac:dyDescent="0.2">
      <c r="A35" s="83">
        <f>'Available Hours'!A42</f>
        <v>0</v>
      </c>
      <c r="B35" s="284"/>
      <c r="C35" s="84">
        <f t="shared" si="2"/>
        <v>0</v>
      </c>
      <c r="D35" s="85">
        <f t="shared" si="3"/>
        <v>0</v>
      </c>
      <c r="E35" s="221"/>
      <c r="F35" s="225"/>
      <c r="G35" s="226"/>
      <c r="H35" s="77"/>
      <c r="I35" s="80"/>
    </row>
    <row r="36" spans="1:9" ht="18" customHeight="1" x14ac:dyDescent="0.2">
      <c r="A36" s="83">
        <f>'Available Hours'!A43</f>
        <v>0</v>
      </c>
      <c r="B36" s="89"/>
      <c r="C36" s="84">
        <f t="shared" si="2"/>
        <v>0</v>
      </c>
      <c r="D36" s="85">
        <f t="shared" si="3"/>
        <v>0</v>
      </c>
      <c r="E36" s="221"/>
      <c r="F36" s="225"/>
      <c r="G36" s="226"/>
      <c r="H36" s="77"/>
      <c r="I36" s="80"/>
    </row>
    <row r="37" spans="1:9" ht="18" customHeight="1" x14ac:dyDescent="0.2">
      <c r="A37" s="83">
        <f>'Available Hours'!A44</f>
        <v>0</v>
      </c>
      <c r="B37" s="89"/>
      <c r="C37" s="84">
        <f t="shared" si="2"/>
        <v>0</v>
      </c>
      <c r="D37" s="85">
        <f t="shared" si="3"/>
        <v>0</v>
      </c>
      <c r="E37" s="221"/>
      <c r="F37" s="225"/>
      <c r="G37" s="226"/>
      <c r="H37" s="77"/>
      <c r="I37" s="80"/>
    </row>
    <row r="38" spans="1:9" ht="18" customHeight="1" x14ac:dyDescent="0.2">
      <c r="A38" s="83">
        <f>'Available Hours'!A45</f>
        <v>0</v>
      </c>
      <c r="B38" s="89"/>
      <c r="C38" s="84">
        <f t="shared" si="2"/>
        <v>0</v>
      </c>
      <c r="D38" s="85">
        <f t="shared" si="3"/>
        <v>0</v>
      </c>
      <c r="E38" s="221"/>
      <c r="F38" s="225"/>
      <c r="G38" s="226"/>
      <c r="H38" s="77"/>
      <c r="I38" s="80"/>
    </row>
    <row r="39" spans="1:9" ht="18" customHeight="1" x14ac:dyDescent="0.2">
      <c r="A39" s="83">
        <f>'Available Hours'!A46</f>
        <v>0</v>
      </c>
      <c r="B39" s="89"/>
      <c r="C39" s="84">
        <f t="shared" si="2"/>
        <v>0</v>
      </c>
      <c r="D39" s="85">
        <f t="shared" si="3"/>
        <v>0</v>
      </c>
      <c r="E39" s="221"/>
      <c r="F39" s="225"/>
      <c r="G39" s="226"/>
      <c r="H39" s="77"/>
      <c r="I39" s="80"/>
    </row>
    <row r="40" spans="1:9" ht="18" customHeight="1" thickBot="1" x14ac:dyDescent="0.25">
      <c r="A40" s="83">
        <f>'Available Hours'!A49</f>
        <v>0</v>
      </c>
      <c r="B40" s="89"/>
      <c r="C40" s="84">
        <f t="shared" si="2"/>
        <v>0</v>
      </c>
      <c r="D40" s="85">
        <f t="shared" si="3"/>
        <v>0</v>
      </c>
      <c r="E40" s="221"/>
      <c r="F40" s="225"/>
      <c r="G40" s="226"/>
      <c r="H40" s="77"/>
      <c r="I40" s="80"/>
    </row>
    <row r="41" spans="1:9" ht="18" customHeight="1" thickTop="1" thickBot="1" x14ac:dyDescent="0.25">
      <c r="A41" s="86" t="s">
        <v>33</v>
      </c>
      <c r="B41" s="293"/>
      <c r="C41" s="87">
        <f>SUM(C6:C40)</f>
        <v>0</v>
      </c>
      <c r="D41" s="88">
        <f>SUM(D6:D40)</f>
        <v>0</v>
      </c>
      <c r="E41" s="221"/>
      <c r="F41" s="227"/>
      <c r="G41" s="227"/>
      <c r="H41" s="77"/>
      <c r="I41" s="80"/>
    </row>
    <row r="42" spans="1:9" ht="14.1" customHeight="1" x14ac:dyDescent="0.2">
      <c r="A42" s="130"/>
      <c r="B42" s="294"/>
      <c r="C42" s="40"/>
      <c r="D42" s="131"/>
      <c r="E42" s="40"/>
      <c r="F42" s="77"/>
      <c r="G42" s="40"/>
      <c r="H42" s="77"/>
      <c r="I42" s="80"/>
    </row>
    <row r="43" spans="1:9" s="30" customFormat="1" ht="14.1" customHeight="1" x14ac:dyDescent="0.2">
      <c r="A43" s="90" t="str">
        <f>'NODL Tracking'!A1</f>
        <v>Grievance #:</v>
      </c>
      <c r="B43" s="314" t="str">
        <f>B1</f>
        <v>421-927-16</v>
      </c>
      <c r="C43" s="91"/>
      <c r="D43" s="91"/>
      <c r="E43" s="92"/>
      <c r="F43" s="312"/>
      <c r="G43" s="93"/>
      <c r="H43" s="94"/>
      <c r="I43" s="94"/>
    </row>
    <row r="44" spans="1:9" s="30" customFormat="1" ht="14.1" customHeight="1" x14ac:dyDescent="0.2">
      <c r="A44" s="95" t="s">
        <v>63</v>
      </c>
      <c r="B44" s="310">
        <f>SUM('NODL Tracking'!D3:F3)</f>
        <v>42630</v>
      </c>
      <c r="C44" s="91"/>
      <c r="D44" s="91"/>
      <c r="E44" s="92"/>
      <c r="F44" s="312"/>
      <c r="G44" s="93"/>
      <c r="H44" s="94"/>
      <c r="I44" s="94"/>
    </row>
    <row r="45" spans="1:9" s="30" customFormat="1" ht="14.1" customHeight="1" x14ac:dyDescent="0.2">
      <c r="A45" s="96"/>
      <c r="B45" s="295"/>
      <c r="C45" s="91"/>
      <c r="D45" s="91"/>
      <c r="E45" s="92"/>
      <c r="F45" s="312"/>
      <c r="G45" s="93"/>
      <c r="H45" s="94"/>
      <c r="I45" s="94"/>
    </row>
    <row r="46" spans="1:9" s="30" customFormat="1" ht="14.1" customHeight="1" x14ac:dyDescent="0.2">
      <c r="A46" s="96"/>
      <c r="B46" s="427" t="s">
        <v>47</v>
      </c>
      <c r="C46" s="427"/>
      <c r="D46" s="427"/>
      <c r="E46" s="97">
        <f>'NODL Tracking'!G40</f>
        <v>0</v>
      </c>
      <c r="F46" s="312" t="s">
        <v>30</v>
      </c>
      <c r="G46" s="93"/>
      <c r="H46" s="94"/>
      <c r="I46" s="94"/>
    </row>
    <row r="47" spans="1:9" s="31" customFormat="1" ht="14.1" customHeight="1" thickBot="1" x14ac:dyDescent="0.25">
      <c r="A47" s="428"/>
      <c r="B47" s="428"/>
      <c r="C47" s="98"/>
      <c r="D47" s="99"/>
      <c r="E47" s="98"/>
      <c r="F47" s="99"/>
      <c r="G47" s="98"/>
      <c r="H47" s="99"/>
      <c r="I47" s="100"/>
    </row>
    <row r="48" spans="1:9" s="27" customFormat="1" ht="13.5" customHeight="1" x14ac:dyDescent="0.2">
      <c r="A48" s="81" t="s">
        <v>31</v>
      </c>
      <c r="B48" s="292"/>
      <c r="C48" s="65" t="s">
        <v>52</v>
      </c>
      <c r="D48" s="101" t="s">
        <v>53</v>
      </c>
      <c r="E48" s="65" t="s">
        <v>50</v>
      </c>
      <c r="F48" s="101" t="s">
        <v>45</v>
      </c>
      <c r="G48" s="65" t="s">
        <v>46</v>
      </c>
      <c r="H48" s="101" t="s">
        <v>32</v>
      </c>
      <c r="I48" s="102" t="s">
        <v>33</v>
      </c>
    </row>
    <row r="49" spans="1:9" s="27" customFormat="1" ht="21.75" customHeight="1" x14ac:dyDescent="0.2">
      <c r="A49" s="422" t="s">
        <v>75</v>
      </c>
      <c r="B49" s="423"/>
      <c r="C49" s="423"/>
      <c r="D49" s="423"/>
      <c r="E49" s="423"/>
      <c r="F49" s="423"/>
      <c r="G49" s="423"/>
      <c r="H49" s="423"/>
      <c r="I49" s="424"/>
    </row>
    <row r="50" spans="1:9" ht="18" customHeight="1" x14ac:dyDescent="0.2">
      <c r="A50" s="83">
        <f>A6</f>
        <v>0</v>
      </c>
      <c r="B50" s="425"/>
      <c r="C50" s="157"/>
      <c r="D50" s="104">
        <f>SUM(17.79*C50)</f>
        <v>0</v>
      </c>
      <c r="E50" s="157"/>
      <c r="F50" s="104">
        <f>SUM(26.68*E50)</f>
        <v>0</v>
      </c>
      <c r="G50" s="157"/>
      <c r="H50" s="104">
        <f>SUM(35.58*G50)</f>
        <v>0</v>
      </c>
      <c r="I50" s="105">
        <f>SUM(H50,F50,D50)</f>
        <v>0</v>
      </c>
    </row>
    <row r="51" spans="1:9" ht="18" customHeight="1" x14ac:dyDescent="0.2">
      <c r="A51" s="83">
        <f t="shared" ref="A51:A56" si="4">A7</f>
        <v>0</v>
      </c>
      <c r="B51" s="426"/>
      <c r="C51" s="157"/>
      <c r="D51" s="104">
        <f t="shared" ref="D51:D56" si="5">SUM(17.79*C51)</f>
        <v>0</v>
      </c>
      <c r="E51" s="157"/>
      <c r="F51" s="104">
        <f t="shared" ref="F51:F56" si="6">SUM(26.68*E51)</f>
        <v>0</v>
      </c>
      <c r="G51" s="157"/>
      <c r="H51" s="104">
        <f t="shared" ref="H51:H56" si="7">SUM(35.58*G51)</f>
        <v>0</v>
      </c>
      <c r="I51" s="105">
        <f t="shared" ref="I51:I56" si="8">SUM(H51,F51,D51)</f>
        <v>0</v>
      </c>
    </row>
    <row r="52" spans="1:9" ht="18" customHeight="1" x14ac:dyDescent="0.2">
      <c r="A52" s="83">
        <f t="shared" si="4"/>
        <v>0</v>
      </c>
      <c r="B52" s="426"/>
      <c r="C52" s="157"/>
      <c r="D52" s="104">
        <f t="shared" si="5"/>
        <v>0</v>
      </c>
      <c r="E52" s="157"/>
      <c r="F52" s="104">
        <f t="shared" si="6"/>
        <v>0</v>
      </c>
      <c r="G52" s="157"/>
      <c r="H52" s="104">
        <f t="shared" si="7"/>
        <v>0</v>
      </c>
      <c r="I52" s="105">
        <f t="shared" si="8"/>
        <v>0</v>
      </c>
    </row>
    <row r="53" spans="1:9" ht="18" customHeight="1" x14ac:dyDescent="0.2">
      <c r="A53" s="83">
        <f t="shared" si="4"/>
        <v>0</v>
      </c>
      <c r="B53" s="426"/>
      <c r="C53" s="157"/>
      <c r="D53" s="104">
        <f t="shared" si="5"/>
        <v>0</v>
      </c>
      <c r="E53" s="157"/>
      <c r="F53" s="104">
        <f t="shared" si="6"/>
        <v>0</v>
      </c>
      <c r="G53" s="157"/>
      <c r="H53" s="104">
        <f t="shared" si="7"/>
        <v>0</v>
      </c>
      <c r="I53" s="105">
        <f t="shared" si="8"/>
        <v>0</v>
      </c>
    </row>
    <row r="54" spans="1:9" ht="18" customHeight="1" x14ac:dyDescent="0.2">
      <c r="A54" s="83">
        <f t="shared" si="4"/>
        <v>0</v>
      </c>
      <c r="B54" s="426"/>
      <c r="C54" s="157"/>
      <c r="D54" s="104">
        <f t="shared" si="5"/>
        <v>0</v>
      </c>
      <c r="E54" s="157"/>
      <c r="F54" s="104">
        <f t="shared" si="6"/>
        <v>0</v>
      </c>
      <c r="G54" s="157"/>
      <c r="H54" s="104">
        <f t="shared" si="7"/>
        <v>0</v>
      </c>
      <c r="I54" s="105">
        <f t="shared" si="8"/>
        <v>0</v>
      </c>
    </row>
    <row r="55" spans="1:9" ht="18" customHeight="1" x14ac:dyDescent="0.2">
      <c r="A55" s="83">
        <f t="shared" si="4"/>
        <v>0</v>
      </c>
      <c r="B55" s="426"/>
      <c r="C55" s="157"/>
      <c r="D55" s="104">
        <f t="shared" si="5"/>
        <v>0</v>
      </c>
      <c r="E55" s="157"/>
      <c r="F55" s="104">
        <f t="shared" si="6"/>
        <v>0</v>
      </c>
      <c r="G55" s="157"/>
      <c r="H55" s="104">
        <f t="shared" si="7"/>
        <v>0</v>
      </c>
      <c r="I55" s="105">
        <f t="shared" si="8"/>
        <v>0</v>
      </c>
    </row>
    <row r="56" spans="1:9" ht="18" customHeight="1" x14ac:dyDescent="0.2">
      <c r="A56" s="83">
        <f t="shared" si="4"/>
        <v>0</v>
      </c>
      <c r="B56" s="426"/>
      <c r="C56" s="157"/>
      <c r="D56" s="104">
        <f t="shared" si="5"/>
        <v>0</v>
      </c>
      <c r="E56" s="157"/>
      <c r="F56" s="104">
        <f t="shared" si="6"/>
        <v>0</v>
      </c>
      <c r="G56" s="157"/>
      <c r="H56" s="104">
        <f t="shared" si="7"/>
        <v>0</v>
      </c>
      <c r="I56" s="105">
        <f t="shared" si="8"/>
        <v>0</v>
      </c>
    </row>
    <row r="57" spans="1:9" ht="21" customHeight="1" x14ac:dyDescent="0.2">
      <c r="A57" s="422" t="s">
        <v>54</v>
      </c>
      <c r="B57" s="423"/>
      <c r="C57" s="423"/>
      <c r="D57" s="423"/>
      <c r="E57" s="423"/>
      <c r="F57" s="423"/>
      <c r="G57" s="423"/>
      <c r="H57" s="423"/>
      <c r="I57" s="424"/>
    </row>
    <row r="58" spans="1:9" ht="18" customHeight="1" x14ac:dyDescent="0.2">
      <c r="A58" s="83">
        <f>'Available Hours'!A21</f>
        <v>0</v>
      </c>
      <c r="B58" s="296"/>
      <c r="C58" s="106"/>
      <c r="D58" s="107"/>
      <c r="E58" s="157"/>
      <c r="F58" s="104">
        <f>44.25*E58</f>
        <v>0</v>
      </c>
      <c r="G58" s="157"/>
      <c r="H58" s="104">
        <f>SUM(59*G58)</f>
        <v>0</v>
      </c>
      <c r="I58" s="105">
        <f>SUM(H58,F58,D58)</f>
        <v>0</v>
      </c>
    </row>
    <row r="59" spans="1:9" ht="18" customHeight="1" x14ac:dyDescent="0.2">
      <c r="A59" s="83">
        <f>'Available Hours'!A22</f>
        <v>0</v>
      </c>
      <c r="B59" s="296"/>
      <c r="C59" s="106"/>
      <c r="D59" s="107"/>
      <c r="E59" s="157"/>
      <c r="F59" s="104">
        <f t="shared" ref="F59:F84" si="9">44.25*E59</f>
        <v>0</v>
      </c>
      <c r="G59" s="157"/>
      <c r="H59" s="104">
        <f t="shared" ref="H59:H84" si="10">SUM(59*G59)</f>
        <v>0</v>
      </c>
      <c r="I59" s="105">
        <f t="shared" ref="I59:I84" si="11">SUM(H59,F59,D59)</f>
        <v>0</v>
      </c>
    </row>
    <row r="60" spans="1:9" ht="18" customHeight="1" x14ac:dyDescent="0.2">
      <c r="A60" s="83">
        <f>'Available Hours'!A23</f>
        <v>0</v>
      </c>
      <c r="B60" s="296"/>
      <c r="C60" s="106"/>
      <c r="D60" s="107"/>
      <c r="E60" s="157"/>
      <c r="F60" s="104">
        <f t="shared" si="9"/>
        <v>0</v>
      </c>
      <c r="G60" s="157"/>
      <c r="H60" s="104">
        <f t="shared" si="10"/>
        <v>0</v>
      </c>
      <c r="I60" s="105">
        <f t="shared" si="11"/>
        <v>0</v>
      </c>
    </row>
    <row r="61" spans="1:9" ht="18" customHeight="1" x14ac:dyDescent="0.2">
      <c r="A61" s="83">
        <f>'Available Hours'!A24</f>
        <v>0</v>
      </c>
      <c r="B61" s="296"/>
      <c r="C61" s="106"/>
      <c r="D61" s="107"/>
      <c r="E61" s="157"/>
      <c r="F61" s="104">
        <f t="shared" si="9"/>
        <v>0</v>
      </c>
      <c r="G61" s="157"/>
      <c r="H61" s="104">
        <f t="shared" si="10"/>
        <v>0</v>
      </c>
      <c r="I61" s="105">
        <f t="shared" si="11"/>
        <v>0</v>
      </c>
    </row>
    <row r="62" spans="1:9" ht="18" customHeight="1" x14ac:dyDescent="0.2">
      <c r="A62" s="83">
        <f>'Available Hours'!A25</f>
        <v>0</v>
      </c>
      <c r="B62" s="296"/>
      <c r="C62" s="106"/>
      <c r="D62" s="107"/>
      <c r="E62" s="157"/>
      <c r="F62" s="104">
        <f t="shared" si="9"/>
        <v>0</v>
      </c>
      <c r="G62" s="157"/>
      <c r="H62" s="104">
        <f t="shared" si="10"/>
        <v>0</v>
      </c>
      <c r="I62" s="105">
        <f t="shared" si="11"/>
        <v>0</v>
      </c>
    </row>
    <row r="63" spans="1:9" ht="18" customHeight="1" x14ac:dyDescent="0.2">
      <c r="A63" s="83">
        <f>'Available Hours'!A26</f>
        <v>0</v>
      </c>
      <c r="B63" s="296"/>
      <c r="C63" s="106"/>
      <c r="D63" s="107"/>
      <c r="E63" s="157"/>
      <c r="F63" s="104">
        <f t="shared" si="9"/>
        <v>0</v>
      </c>
      <c r="G63" s="157"/>
      <c r="H63" s="104">
        <f t="shared" si="10"/>
        <v>0</v>
      </c>
      <c r="I63" s="105">
        <f t="shared" si="11"/>
        <v>0</v>
      </c>
    </row>
    <row r="64" spans="1:9" ht="18" customHeight="1" x14ac:dyDescent="0.2">
      <c r="A64" s="83">
        <f>'Available Hours'!A27</f>
        <v>0</v>
      </c>
      <c r="B64" s="296"/>
      <c r="C64" s="106"/>
      <c r="D64" s="107"/>
      <c r="E64" s="157"/>
      <c r="F64" s="104">
        <f t="shared" si="9"/>
        <v>0</v>
      </c>
      <c r="G64" s="157"/>
      <c r="H64" s="104">
        <f t="shared" si="10"/>
        <v>0</v>
      </c>
      <c r="I64" s="105">
        <f t="shared" si="11"/>
        <v>0</v>
      </c>
    </row>
    <row r="65" spans="1:9" ht="18" customHeight="1" x14ac:dyDescent="0.2">
      <c r="A65" s="83">
        <f>'Available Hours'!A28</f>
        <v>0</v>
      </c>
      <c r="B65" s="296"/>
      <c r="C65" s="106"/>
      <c r="D65" s="107"/>
      <c r="E65" s="157"/>
      <c r="F65" s="104">
        <f t="shared" si="9"/>
        <v>0</v>
      </c>
      <c r="G65" s="157"/>
      <c r="H65" s="104">
        <f t="shared" si="10"/>
        <v>0</v>
      </c>
      <c r="I65" s="105">
        <f t="shared" si="11"/>
        <v>0</v>
      </c>
    </row>
    <row r="66" spans="1:9" ht="18" customHeight="1" x14ac:dyDescent="0.2">
      <c r="A66" s="83">
        <f>'Available Hours'!A29</f>
        <v>0</v>
      </c>
      <c r="B66" s="296"/>
      <c r="C66" s="106"/>
      <c r="D66" s="107"/>
      <c r="E66" s="157"/>
      <c r="F66" s="104">
        <f t="shared" si="9"/>
        <v>0</v>
      </c>
      <c r="G66" s="157"/>
      <c r="H66" s="104">
        <f t="shared" si="10"/>
        <v>0</v>
      </c>
      <c r="I66" s="105">
        <f t="shared" si="11"/>
        <v>0</v>
      </c>
    </row>
    <row r="67" spans="1:9" ht="18" customHeight="1" x14ac:dyDescent="0.2">
      <c r="A67" s="83">
        <f>'Available Hours'!A30</f>
        <v>0</v>
      </c>
      <c r="B67" s="296"/>
      <c r="C67" s="106"/>
      <c r="D67" s="107"/>
      <c r="E67" s="157"/>
      <c r="F67" s="104">
        <f t="shared" si="9"/>
        <v>0</v>
      </c>
      <c r="G67" s="157"/>
      <c r="H67" s="104">
        <f t="shared" si="10"/>
        <v>0</v>
      </c>
      <c r="I67" s="105">
        <f t="shared" si="11"/>
        <v>0</v>
      </c>
    </row>
    <row r="68" spans="1:9" ht="18" customHeight="1" x14ac:dyDescent="0.2">
      <c r="A68" s="83">
        <f>'Available Hours'!A31</f>
        <v>0</v>
      </c>
      <c r="B68" s="296"/>
      <c r="C68" s="106"/>
      <c r="D68" s="107"/>
      <c r="E68" s="157"/>
      <c r="F68" s="104">
        <f t="shared" si="9"/>
        <v>0</v>
      </c>
      <c r="G68" s="157"/>
      <c r="H68" s="104">
        <f t="shared" si="10"/>
        <v>0</v>
      </c>
      <c r="I68" s="105">
        <f t="shared" si="11"/>
        <v>0</v>
      </c>
    </row>
    <row r="69" spans="1:9" ht="18" customHeight="1" x14ac:dyDescent="0.2">
      <c r="A69" s="83">
        <f>'Available Hours'!A32</f>
        <v>0</v>
      </c>
      <c r="B69" s="296"/>
      <c r="C69" s="106"/>
      <c r="D69" s="107"/>
      <c r="E69" s="157"/>
      <c r="F69" s="104">
        <f t="shared" si="9"/>
        <v>0</v>
      </c>
      <c r="G69" s="157"/>
      <c r="H69" s="104">
        <f t="shared" si="10"/>
        <v>0</v>
      </c>
      <c r="I69" s="105">
        <f t="shared" si="11"/>
        <v>0</v>
      </c>
    </row>
    <row r="70" spans="1:9" ht="18" customHeight="1" x14ac:dyDescent="0.2">
      <c r="A70" s="83">
        <f>'Available Hours'!A33</f>
        <v>0</v>
      </c>
      <c r="B70" s="296"/>
      <c r="C70" s="106"/>
      <c r="D70" s="107"/>
      <c r="E70" s="157"/>
      <c r="F70" s="104">
        <f t="shared" si="9"/>
        <v>0</v>
      </c>
      <c r="G70" s="157"/>
      <c r="H70" s="104">
        <f t="shared" si="10"/>
        <v>0</v>
      </c>
      <c r="I70" s="105">
        <f t="shared" si="11"/>
        <v>0</v>
      </c>
    </row>
    <row r="71" spans="1:9" ht="18" customHeight="1" x14ac:dyDescent="0.2">
      <c r="A71" s="83">
        <f>'Available Hours'!A34</f>
        <v>0</v>
      </c>
      <c r="B71" s="296"/>
      <c r="C71" s="106"/>
      <c r="D71" s="107"/>
      <c r="E71" s="157"/>
      <c r="F71" s="104">
        <f t="shared" si="9"/>
        <v>0</v>
      </c>
      <c r="G71" s="157"/>
      <c r="H71" s="104">
        <f t="shared" si="10"/>
        <v>0</v>
      </c>
      <c r="I71" s="105">
        <f t="shared" si="11"/>
        <v>0</v>
      </c>
    </row>
    <row r="72" spans="1:9" ht="18" customHeight="1" x14ac:dyDescent="0.2">
      <c r="A72" s="83">
        <f>'Available Hours'!A35</f>
        <v>0</v>
      </c>
      <c r="B72" s="296"/>
      <c r="C72" s="106"/>
      <c r="D72" s="107"/>
      <c r="E72" s="157"/>
      <c r="F72" s="104">
        <f t="shared" si="9"/>
        <v>0</v>
      </c>
      <c r="G72" s="157"/>
      <c r="H72" s="104">
        <f t="shared" si="10"/>
        <v>0</v>
      </c>
      <c r="I72" s="105">
        <f t="shared" si="11"/>
        <v>0</v>
      </c>
    </row>
    <row r="73" spans="1:9" ht="18" customHeight="1" x14ac:dyDescent="0.2">
      <c r="A73" s="83">
        <f>'Available Hours'!A36</f>
        <v>0</v>
      </c>
      <c r="B73" s="296"/>
      <c r="C73" s="106"/>
      <c r="D73" s="107"/>
      <c r="E73" s="157"/>
      <c r="F73" s="104">
        <f t="shared" si="9"/>
        <v>0</v>
      </c>
      <c r="G73" s="157"/>
      <c r="H73" s="104">
        <f t="shared" si="10"/>
        <v>0</v>
      </c>
      <c r="I73" s="105">
        <f t="shared" si="11"/>
        <v>0</v>
      </c>
    </row>
    <row r="74" spans="1:9" ht="18" customHeight="1" x14ac:dyDescent="0.2">
      <c r="A74" s="83">
        <f>'Available Hours'!A37</f>
        <v>0</v>
      </c>
      <c r="B74" s="296"/>
      <c r="C74" s="106"/>
      <c r="D74" s="107"/>
      <c r="E74" s="157"/>
      <c r="F74" s="104">
        <f t="shared" si="9"/>
        <v>0</v>
      </c>
      <c r="G74" s="157"/>
      <c r="H74" s="104">
        <f t="shared" si="10"/>
        <v>0</v>
      </c>
      <c r="I74" s="105">
        <f t="shared" si="11"/>
        <v>0</v>
      </c>
    </row>
    <row r="75" spans="1:9" ht="18" customHeight="1" x14ac:dyDescent="0.2">
      <c r="A75" s="83">
        <f>'Available Hours'!A38</f>
        <v>0</v>
      </c>
      <c r="B75" s="296"/>
      <c r="C75" s="106"/>
      <c r="D75" s="107"/>
      <c r="E75" s="157"/>
      <c r="F75" s="104">
        <f t="shared" si="9"/>
        <v>0</v>
      </c>
      <c r="G75" s="157"/>
      <c r="H75" s="104">
        <f t="shared" si="10"/>
        <v>0</v>
      </c>
      <c r="I75" s="105">
        <f t="shared" si="11"/>
        <v>0</v>
      </c>
    </row>
    <row r="76" spans="1:9" ht="18" customHeight="1" x14ac:dyDescent="0.2">
      <c r="A76" s="83">
        <f>'Available Hours'!A39</f>
        <v>0</v>
      </c>
      <c r="B76" s="296"/>
      <c r="C76" s="106"/>
      <c r="D76" s="107"/>
      <c r="E76" s="157"/>
      <c r="F76" s="104">
        <f t="shared" si="9"/>
        <v>0</v>
      </c>
      <c r="G76" s="157"/>
      <c r="H76" s="104">
        <f t="shared" si="10"/>
        <v>0</v>
      </c>
      <c r="I76" s="105">
        <f t="shared" si="11"/>
        <v>0</v>
      </c>
    </row>
    <row r="77" spans="1:9" ht="18" customHeight="1" x14ac:dyDescent="0.2">
      <c r="A77" s="83">
        <f>'Available Hours'!A40</f>
        <v>0</v>
      </c>
      <c r="B77" s="296"/>
      <c r="C77" s="106"/>
      <c r="D77" s="107"/>
      <c r="E77" s="157"/>
      <c r="F77" s="104">
        <f t="shared" si="9"/>
        <v>0</v>
      </c>
      <c r="G77" s="157"/>
      <c r="H77" s="104">
        <f t="shared" si="10"/>
        <v>0</v>
      </c>
      <c r="I77" s="105">
        <f t="shared" si="11"/>
        <v>0</v>
      </c>
    </row>
    <row r="78" spans="1:9" ht="18" customHeight="1" x14ac:dyDescent="0.2">
      <c r="A78" s="83">
        <f>'Available Hours'!A41</f>
        <v>0</v>
      </c>
      <c r="B78" s="296"/>
      <c r="C78" s="106"/>
      <c r="D78" s="107"/>
      <c r="E78" s="157"/>
      <c r="F78" s="104">
        <f t="shared" si="9"/>
        <v>0</v>
      </c>
      <c r="G78" s="157"/>
      <c r="H78" s="104">
        <f t="shared" si="10"/>
        <v>0</v>
      </c>
      <c r="I78" s="105">
        <f t="shared" si="11"/>
        <v>0</v>
      </c>
    </row>
    <row r="79" spans="1:9" ht="18" customHeight="1" x14ac:dyDescent="0.2">
      <c r="A79" s="83">
        <f>'Available Hours'!A42</f>
        <v>0</v>
      </c>
      <c r="B79" s="296"/>
      <c r="C79" s="106"/>
      <c r="D79" s="107"/>
      <c r="E79" s="157"/>
      <c r="F79" s="104">
        <f t="shared" si="9"/>
        <v>0</v>
      </c>
      <c r="G79" s="157"/>
      <c r="H79" s="104">
        <f t="shared" si="10"/>
        <v>0</v>
      </c>
      <c r="I79" s="105">
        <f t="shared" si="11"/>
        <v>0</v>
      </c>
    </row>
    <row r="80" spans="1:9" ht="18" customHeight="1" x14ac:dyDescent="0.2">
      <c r="A80" s="83">
        <f>'Available Hours'!A43</f>
        <v>0</v>
      </c>
      <c r="B80" s="296"/>
      <c r="C80" s="106"/>
      <c r="D80" s="107"/>
      <c r="E80" s="157"/>
      <c r="F80" s="104">
        <f t="shared" si="9"/>
        <v>0</v>
      </c>
      <c r="G80" s="157"/>
      <c r="H80" s="104">
        <f t="shared" si="10"/>
        <v>0</v>
      </c>
      <c r="I80" s="105">
        <f t="shared" si="11"/>
        <v>0</v>
      </c>
    </row>
    <row r="81" spans="1:9" ht="18" customHeight="1" x14ac:dyDescent="0.2">
      <c r="A81" s="83">
        <f>'Available Hours'!A44</f>
        <v>0</v>
      </c>
      <c r="B81" s="296"/>
      <c r="C81" s="106"/>
      <c r="D81" s="107"/>
      <c r="E81" s="157"/>
      <c r="F81" s="104">
        <f t="shared" si="9"/>
        <v>0</v>
      </c>
      <c r="G81" s="157"/>
      <c r="H81" s="104">
        <f t="shared" si="10"/>
        <v>0</v>
      </c>
      <c r="I81" s="105">
        <f t="shared" si="11"/>
        <v>0</v>
      </c>
    </row>
    <row r="82" spans="1:9" ht="18" customHeight="1" x14ac:dyDescent="0.2">
      <c r="A82" s="83">
        <f>'Available Hours'!A45</f>
        <v>0</v>
      </c>
      <c r="B82" s="296"/>
      <c r="C82" s="106"/>
      <c r="D82" s="107"/>
      <c r="E82" s="157"/>
      <c r="F82" s="104">
        <f t="shared" si="9"/>
        <v>0</v>
      </c>
      <c r="G82" s="157"/>
      <c r="H82" s="104">
        <f t="shared" si="10"/>
        <v>0</v>
      </c>
      <c r="I82" s="105">
        <f t="shared" si="11"/>
        <v>0</v>
      </c>
    </row>
    <row r="83" spans="1:9" ht="18" customHeight="1" x14ac:dyDescent="0.2">
      <c r="A83" s="83">
        <f>'Available Hours'!A46</f>
        <v>0</v>
      </c>
      <c r="B83" s="296"/>
      <c r="C83" s="106"/>
      <c r="D83" s="107"/>
      <c r="E83" s="157"/>
      <c r="F83" s="104">
        <f t="shared" si="9"/>
        <v>0</v>
      </c>
      <c r="G83" s="157"/>
      <c r="H83" s="104">
        <f t="shared" si="10"/>
        <v>0</v>
      </c>
      <c r="I83" s="105">
        <f t="shared" si="11"/>
        <v>0</v>
      </c>
    </row>
    <row r="84" spans="1:9" ht="18" customHeight="1" thickBot="1" x14ac:dyDescent="0.25">
      <c r="A84" s="83">
        <f>'Available Hours'!A49</f>
        <v>0</v>
      </c>
      <c r="B84" s="296"/>
      <c r="C84" s="106"/>
      <c r="D84" s="107"/>
      <c r="E84" s="157"/>
      <c r="F84" s="104">
        <f t="shared" si="9"/>
        <v>0</v>
      </c>
      <c r="G84" s="157"/>
      <c r="H84" s="104">
        <f t="shared" si="10"/>
        <v>0</v>
      </c>
      <c r="I84" s="105">
        <f t="shared" si="11"/>
        <v>0</v>
      </c>
    </row>
    <row r="85" spans="1:9" ht="18" customHeight="1" thickBot="1" x14ac:dyDescent="0.25">
      <c r="A85" s="215" t="s">
        <v>33</v>
      </c>
      <c r="B85" s="297"/>
      <c r="C85" s="216">
        <f>SUM(C50:C56)</f>
        <v>0</v>
      </c>
      <c r="D85" s="217">
        <f>SUM(D50:D56)</f>
        <v>0</v>
      </c>
      <c r="E85" s="220">
        <f>SUM(E58:E84,E50:E56)</f>
        <v>0</v>
      </c>
      <c r="F85" s="218">
        <f>SUM(F58:F84,F50:F56)</f>
        <v>0</v>
      </c>
      <c r="G85" s="220">
        <f>SUM(G58:G84,G50:G56)</f>
        <v>0</v>
      </c>
      <c r="H85" s="218">
        <f>SUM(H58:H84,H50:H56)</f>
        <v>0</v>
      </c>
      <c r="I85" s="219">
        <f>SUM(I58:I84,I50:I56)</f>
        <v>0</v>
      </c>
    </row>
    <row r="86" spans="1:9" s="28" customFormat="1" ht="18" hidden="1" customHeight="1" outlineLevel="1" thickBot="1" x14ac:dyDescent="0.25">
      <c r="A86" s="212" t="s">
        <v>33</v>
      </c>
      <c r="B86" s="298"/>
      <c r="C86" s="154">
        <f>SUM(C50:C85)</f>
        <v>0</v>
      </c>
      <c r="D86" s="211">
        <f>SUM(D50:D85)</f>
        <v>0</v>
      </c>
      <c r="E86" s="154">
        <f>SUM(E50:E85)</f>
        <v>0</v>
      </c>
      <c r="F86" s="211">
        <f>SUM(F50:F85)</f>
        <v>0</v>
      </c>
      <c r="G86" s="154">
        <f>SUM(G50:G85)</f>
        <v>0</v>
      </c>
      <c r="H86" s="213">
        <f>SUM(46*G86)</f>
        <v>0</v>
      </c>
      <c r="I86" s="214">
        <f>SUM(I50:I85)</f>
        <v>0</v>
      </c>
    </row>
    <row r="87" spans="1:9" s="31" customFormat="1" ht="14.1" customHeight="1" collapsed="1" x14ac:dyDescent="0.2">
      <c r="A87" s="114">
        <f>SUM(E46-C85-E85-G85)</f>
        <v>0</v>
      </c>
      <c r="B87" s="299"/>
      <c r="C87" s="115"/>
      <c r="D87" s="116"/>
      <c r="E87" s="115"/>
      <c r="F87" s="116"/>
      <c r="G87" s="115"/>
      <c r="H87" s="116"/>
      <c r="I87" s="38"/>
    </row>
    <row r="88" spans="1:9" s="31" customFormat="1" ht="14.1" customHeight="1" x14ac:dyDescent="0.2">
      <c r="A88" s="117"/>
      <c r="B88" s="299"/>
      <c r="C88" s="115"/>
      <c r="D88" s="116"/>
      <c r="E88" s="115"/>
      <c r="F88" s="116"/>
      <c r="G88" s="115"/>
      <c r="H88" s="116"/>
      <c r="I88" s="38"/>
    </row>
    <row r="89" spans="1:9" ht="14.1" customHeight="1" x14ac:dyDescent="0.2">
      <c r="A89" s="118" t="str">
        <f>'NODL Tracking'!A1</f>
        <v>Grievance #:</v>
      </c>
      <c r="B89" s="78" t="str">
        <f>B43</f>
        <v>421-927-16</v>
      </c>
      <c r="C89" s="119"/>
      <c r="D89" s="120"/>
      <c r="E89" s="119"/>
      <c r="F89" s="120"/>
      <c r="G89" s="119"/>
      <c r="H89" s="120"/>
      <c r="I89" s="38"/>
    </row>
    <row r="90" spans="1:9" ht="14.1" customHeight="1" x14ac:dyDescent="0.2">
      <c r="A90" s="78" t="s">
        <v>62</v>
      </c>
      <c r="B90" s="311">
        <f>SUM('NODL Tracking'!H3:J3)</f>
        <v>42632</v>
      </c>
      <c r="C90" s="119"/>
      <c r="D90" s="120"/>
      <c r="E90" s="119"/>
      <c r="F90" s="120"/>
      <c r="G90" s="119"/>
      <c r="H90" s="120"/>
      <c r="I90" s="38"/>
    </row>
    <row r="91" spans="1:9" ht="14.1" customHeight="1" x14ac:dyDescent="0.2">
      <c r="A91" s="121"/>
      <c r="B91" s="300"/>
      <c r="C91" s="119"/>
      <c r="D91" s="120"/>
      <c r="E91" s="119"/>
      <c r="F91" s="120"/>
      <c r="G91" s="119"/>
      <c r="H91" s="120"/>
      <c r="I91" s="38"/>
    </row>
    <row r="92" spans="1:9" s="28" customFormat="1" ht="14.1" customHeight="1" x14ac:dyDescent="0.2">
      <c r="A92" s="122"/>
      <c r="B92" s="427" t="s">
        <v>47</v>
      </c>
      <c r="C92" s="427"/>
      <c r="D92" s="427"/>
      <c r="E92" s="123">
        <f>'NODL Tracking'!K40</f>
        <v>0</v>
      </c>
      <c r="F92" s="124" t="s">
        <v>30</v>
      </c>
      <c r="G92" s="125"/>
      <c r="H92" s="126"/>
      <c r="I92" s="38"/>
    </row>
    <row r="93" spans="1:9" ht="14.1" customHeight="1" thickBot="1" x14ac:dyDescent="0.25">
      <c r="A93" s="439"/>
      <c r="B93" s="440"/>
      <c r="C93" s="40"/>
      <c r="D93" s="77"/>
      <c r="E93" s="127"/>
      <c r="F93" s="77"/>
      <c r="G93" s="40"/>
      <c r="H93" s="77"/>
      <c r="I93" s="38"/>
    </row>
    <row r="94" spans="1:9" ht="14.1" customHeight="1" x14ac:dyDescent="0.2">
      <c r="A94" s="81" t="s">
        <v>31</v>
      </c>
      <c r="B94" s="292"/>
      <c r="C94" s="65" t="s">
        <v>52</v>
      </c>
      <c r="D94" s="101" t="s">
        <v>53</v>
      </c>
      <c r="E94" s="65" t="s">
        <v>50</v>
      </c>
      <c r="F94" s="101" t="s">
        <v>45</v>
      </c>
      <c r="G94" s="65" t="s">
        <v>46</v>
      </c>
      <c r="H94" s="101" t="s">
        <v>32</v>
      </c>
      <c r="I94" s="102" t="s">
        <v>33</v>
      </c>
    </row>
    <row r="95" spans="1:9" ht="21" customHeight="1" x14ac:dyDescent="0.2">
      <c r="A95" s="419" t="s">
        <v>75</v>
      </c>
      <c r="B95" s="420"/>
      <c r="C95" s="420"/>
      <c r="D95" s="420"/>
      <c r="E95" s="420"/>
      <c r="F95" s="420"/>
      <c r="G95" s="420"/>
      <c r="H95" s="420"/>
      <c r="I95" s="421"/>
    </row>
    <row r="96" spans="1:9" ht="18" customHeight="1" x14ac:dyDescent="0.2">
      <c r="A96" s="83">
        <f>A50</f>
        <v>0</v>
      </c>
      <c r="B96" s="425"/>
      <c r="C96" s="157"/>
      <c r="D96" s="104">
        <f>SUM(17.79*C96)</f>
        <v>0</v>
      </c>
      <c r="E96" s="157"/>
      <c r="F96" s="104">
        <f>E96*26.68</f>
        <v>0</v>
      </c>
      <c r="G96" s="157"/>
      <c r="H96" s="104">
        <f>SUM(35.58*G96)</f>
        <v>0</v>
      </c>
      <c r="I96" s="105">
        <f>SUM(H96,F96,D96)</f>
        <v>0</v>
      </c>
    </row>
    <row r="97" spans="1:9" ht="18" customHeight="1" x14ac:dyDescent="0.2">
      <c r="A97" s="83">
        <f t="shared" ref="A97:A102" si="12">A51</f>
        <v>0</v>
      </c>
      <c r="B97" s="426"/>
      <c r="C97" s="157"/>
      <c r="D97" s="104">
        <f t="shared" ref="D97:D102" si="13">SUM(17.79*C97)</f>
        <v>0</v>
      </c>
      <c r="E97" s="157"/>
      <c r="F97" s="104">
        <f t="shared" ref="F97:F102" si="14">E97*26.68</f>
        <v>0</v>
      </c>
      <c r="G97" s="157"/>
      <c r="H97" s="104">
        <f t="shared" ref="H97:H102" si="15">SUM(35.58*G97)</f>
        <v>0</v>
      </c>
      <c r="I97" s="105">
        <f t="shared" ref="I97:I102" si="16">SUM(H97,F97,D97)</f>
        <v>0</v>
      </c>
    </row>
    <row r="98" spans="1:9" ht="18" customHeight="1" x14ac:dyDescent="0.2">
      <c r="A98" s="83">
        <f t="shared" si="12"/>
        <v>0</v>
      </c>
      <c r="B98" s="426"/>
      <c r="C98" s="157"/>
      <c r="D98" s="104">
        <f t="shared" si="13"/>
        <v>0</v>
      </c>
      <c r="E98" s="157"/>
      <c r="F98" s="104">
        <f t="shared" si="14"/>
        <v>0</v>
      </c>
      <c r="G98" s="157"/>
      <c r="H98" s="104">
        <f t="shared" si="15"/>
        <v>0</v>
      </c>
      <c r="I98" s="105">
        <f t="shared" si="16"/>
        <v>0</v>
      </c>
    </row>
    <row r="99" spans="1:9" ht="18" customHeight="1" x14ac:dyDescent="0.2">
      <c r="A99" s="83">
        <f t="shared" si="12"/>
        <v>0</v>
      </c>
      <c r="B99" s="426"/>
      <c r="C99" s="157"/>
      <c r="D99" s="104">
        <f t="shared" si="13"/>
        <v>0</v>
      </c>
      <c r="E99" s="157"/>
      <c r="F99" s="104">
        <f t="shared" si="14"/>
        <v>0</v>
      </c>
      <c r="G99" s="157"/>
      <c r="H99" s="104">
        <f t="shared" si="15"/>
        <v>0</v>
      </c>
      <c r="I99" s="105">
        <f t="shared" si="16"/>
        <v>0</v>
      </c>
    </row>
    <row r="100" spans="1:9" ht="18" customHeight="1" x14ac:dyDescent="0.2">
      <c r="A100" s="83">
        <f t="shared" si="12"/>
        <v>0</v>
      </c>
      <c r="B100" s="426"/>
      <c r="C100" s="157"/>
      <c r="D100" s="104">
        <f t="shared" si="13"/>
        <v>0</v>
      </c>
      <c r="E100" s="157"/>
      <c r="F100" s="104">
        <f t="shared" si="14"/>
        <v>0</v>
      </c>
      <c r="G100" s="157"/>
      <c r="H100" s="104">
        <f t="shared" si="15"/>
        <v>0</v>
      </c>
      <c r="I100" s="105">
        <f t="shared" si="16"/>
        <v>0</v>
      </c>
    </row>
    <row r="101" spans="1:9" ht="18" customHeight="1" x14ac:dyDescent="0.2">
      <c r="A101" s="83">
        <f t="shared" si="12"/>
        <v>0</v>
      </c>
      <c r="B101" s="426"/>
      <c r="C101" s="157"/>
      <c r="D101" s="104">
        <f t="shared" si="13"/>
        <v>0</v>
      </c>
      <c r="E101" s="157"/>
      <c r="F101" s="104">
        <f t="shared" si="14"/>
        <v>0</v>
      </c>
      <c r="G101" s="157"/>
      <c r="H101" s="104">
        <f t="shared" si="15"/>
        <v>0</v>
      </c>
      <c r="I101" s="105">
        <f t="shared" si="16"/>
        <v>0</v>
      </c>
    </row>
    <row r="102" spans="1:9" ht="18" customHeight="1" x14ac:dyDescent="0.2">
      <c r="A102" s="83">
        <f t="shared" si="12"/>
        <v>0</v>
      </c>
      <c r="B102" s="426"/>
      <c r="C102" s="157"/>
      <c r="D102" s="104">
        <f t="shared" si="13"/>
        <v>0</v>
      </c>
      <c r="E102" s="157"/>
      <c r="F102" s="104">
        <f t="shared" si="14"/>
        <v>0</v>
      </c>
      <c r="G102" s="157"/>
      <c r="H102" s="104">
        <f t="shared" si="15"/>
        <v>0</v>
      </c>
      <c r="I102" s="105">
        <f t="shared" si="16"/>
        <v>0</v>
      </c>
    </row>
    <row r="103" spans="1:9" ht="21" customHeight="1" x14ac:dyDescent="0.2">
      <c r="A103" s="419" t="str">
        <f>'Available Hours'!A19</f>
        <v>ODL Carriers (10/12 Hrs)</v>
      </c>
      <c r="B103" s="420"/>
      <c r="C103" s="420"/>
      <c r="D103" s="420"/>
      <c r="E103" s="420"/>
      <c r="F103" s="420"/>
      <c r="G103" s="420"/>
      <c r="H103" s="420"/>
      <c r="I103" s="421"/>
    </row>
    <row r="104" spans="1:9" ht="18" customHeight="1" x14ac:dyDescent="0.2">
      <c r="A104" s="83">
        <f>'Available Hours'!A21</f>
        <v>0</v>
      </c>
      <c r="B104" s="296"/>
      <c r="C104" s="106"/>
      <c r="D104" s="107"/>
      <c r="E104" s="157"/>
      <c r="F104" s="104">
        <f>SUM(44.25*E104)</f>
        <v>0</v>
      </c>
      <c r="G104" s="157"/>
      <c r="H104" s="104">
        <f>SUM(59*G104)</f>
        <v>0</v>
      </c>
      <c r="I104" s="105">
        <f>SUM(H104,F104,D104)</f>
        <v>0</v>
      </c>
    </row>
    <row r="105" spans="1:9" ht="18" customHeight="1" x14ac:dyDescent="0.2">
      <c r="A105" s="83">
        <f>'Available Hours'!A22</f>
        <v>0</v>
      </c>
      <c r="B105" s="296"/>
      <c r="C105" s="106"/>
      <c r="D105" s="107"/>
      <c r="E105" s="157"/>
      <c r="F105" s="104">
        <f t="shared" ref="F105:F130" si="17">SUM(44.25*E105)</f>
        <v>0</v>
      </c>
      <c r="G105" s="157"/>
      <c r="H105" s="104">
        <f t="shared" ref="H105:H130" si="18">SUM(59*G105)</f>
        <v>0</v>
      </c>
      <c r="I105" s="105">
        <f t="shared" ref="I105:I130" si="19">SUM(H105,F105,D105)</f>
        <v>0</v>
      </c>
    </row>
    <row r="106" spans="1:9" ht="18" customHeight="1" x14ac:dyDescent="0.2">
      <c r="A106" s="83">
        <f>'Available Hours'!A23</f>
        <v>0</v>
      </c>
      <c r="B106" s="296"/>
      <c r="C106" s="106"/>
      <c r="D106" s="107"/>
      <c r="E106" s="157"/>
      <c r="F106" s="104">
        <f t="shared" si="17"/>
        <v>0</v>
      </c>
      <c r="G106" s="157"/>
      <c r="H106" s="104">
        <f t="shared" si="18"/>
        <v>0</v>
      </c>
      <c r="I106" s="105">
        <f t="shared" si="19"/>
        <v>0</v>
      </c>
    </row>
    <row r="107" spans="1:9" ht="18" customHeight="1" x14ac:dyDescent="0.2">
      <c r="A107" s="83">
        <f>'Available Hours'!A24</f>
        <v>0</v>
      </c>
      <c r="B107" s="296"/>
      <c r="C107" s="106"/>
      <c r="D107" s="107"/>
      <c r="E107" s="157"/>
      <c r="F107" s="104">
        <f t="shared" si="17"/>
        <v>0</v>
      </c>
      <c r="G107" s="157"/>
      <c r="H107" s="104">
        <f t="shared" si="18"/>
        <v>0</v>
      </c>
      <c r="I107" s="105">
        <f t="shared" si="19"/>
        <v>0</v>
      </c>
    </row>
    <row r="108" spans="1:9" ht="18" customHeight="1" x14ac:dyDescent="0.2">
      <c r="A108" s="83">
        <f>'Available Hours'!A25</f>
        <v>0</v>
      </c>
      <c r="B108" s="296"/>
      <c r="C108" s="106"/>
      <c r="D108" s="107"/>
      <c r="E108" s="157"/>
      <c r="F108" s="104">
        <f t="shared" si="17"/>
        <v>0</v>
      </c>
      <c r="G108" s="157"/>
      <c r="H108" s="104">
        <f t="shared" si="18"/>
        <v>0</v>
      </c>
      <c r="I108" s="105">
        <f t="shared" si="19"/>
        <v>0</v>
      </c>
    </row>
    <row r="109" spans="1:9" ht="18" customHeight="1" x14ac:dyDescent="0.2">
      <c r="A109" s="83">
        <f>'Available Hours'!A26</f>
        <v>0</v>
      </c>
      <c r="B109" s="296"/>
      <c r="C109" s="106"/>
      <c r="D109" s="107"/>
      <c r="E109" s="157"/>
      <c r="F109" s="104">
        <f t="shared" si="17"/>
        <v>0</v>
      </c>
      <c r="G109" s="157"/>
      <c r="H109" s="104">
        <f t="shared" si="18"/>
        <v>0</v>
      </c>
      <c r="I109" s="105">
        <f t="shared" si="19"/>
        <v>0</v>
      </c>
    </row>
    <row r="110" spans="1:9" ht="18" customHeight="1" x14ac:dyDescent="0.2">
      <c r="A110" s="83">
        <f>'Available Hours'!A27</f>
        <v>0</v>
      </c>
      <c r="B110" s="296"/>
      <c r="C110" s="106"/>
      <c r="D110" s="107"/>
      <c r="E110" s="157"/>
      <c r="F110" s="104">
        <f t="shared" si="17"/>
        <v>0</v>
      </c>
      <c r="G110" s="157"/>
      <c r="H110" s="104">
        <f t="shared" si="18"/>
        <v>0</v>
      </c>
      <c r="I110" s="105">
        <f t="shared" si="19"/>
        <v>0</v>
      </c>
    </row>
    <row r="111" spans="1:9" ht="18" customHeight="1" x14ac:dyDescent="0.2">
      <c r="A111" s="83">
        <f>'Available Hours'!A28</f>
        <v>0</v>
      </c>
      <c r="B111" s="296"/>
      <c r="C111" s="106"/>
      <c r="D111" s="107"/>
      <c r="E111" s="157"/>
      <c r="F111" s="104">
        <f t="shared" si="17"/>
        <v>0</v>
      </c>
      <c r="G111" s="157"/>
      <c r="H111" s="104">
        <f t="shared" si="18"/>
        <v>0</v>
      </c>
      <c r="I111" s="105">
        <f t="shared" si="19"/>
        <v>0</v>
      </c>
    </row>
    <row r="112" spans="1:9" ht="18" customHeight="1" x14ac:dyDescent="0.2">
      <c r="A112" s="83">
        <f>'Available Hours'!A29</f>
        <v>0</v>
      </c>
      <c r="B112" s="296"/>
      <c r="C112" s="106"/>
      <c r="D112" s="107"/>
      <c r="E112" s="157"/>
      <c r="F112" s="104">
        <f t="shared" si="17"/>
        <v>0</v>
      </c>
      <c r="G112" s="157"/>
      <c r="H112" s="104">
        <f t="shared" si="18"/>
        <v>0</v>
      </c>
      <c r="I112" s="105">
        <f t="shared" si="19"/>
        <v>0</v>
      </c>
    </row>
    <row r="113" spans="1:9" ht="18" customHeight="1" x14ac:dyDescent="0.2">
      <c r="A113" s="83">
        <f>'Available Hours'!A30</f>
        <v>0</v>
      </c>
      <c r="B113" s="296"/>
      <c r="C113" s="106"/>
      <c r="D113" s="107"/>
      <c r="E113" s="157"/>
      <c r="F113" s="104">
        <f t="shared" si="17"/>
        <v>0</v>
      </c>
      <c r="G113" s="157"/>
      <c r="H113" s="104">
        <f t="shared" si="18"/>
        <v>0</v>
      </c>
      <c r="I113" s="105">
        <f t="shared" si="19"/>
        <v>0</v>
      </c>
    </row>
    <row r="114" spans="1:9" ht="18" customHeight="1" x14ac:dyDescent="0.2">
      <c r="A114" s="83">
        <f>'Available Hours'!A31</f>
        <v>0</v>
      </c>
      <c r="B114" s="296"/>
      <c r="C114" s="106"/>
      <c r="D114" s="107"/>
      <c r="E114" s="157"/>
      <c r="F114" s="104">
        <f t="shared" si="17"/>
        <v>0</v>
      </c>
      <c r="G114" s="157"/>
      <c r="H114" s="104">
        <f t="shared" si="18"/>
        <v>0</v>
      </c>
      <c r="I114" s="105">
        <f t="shared" si="19"/>
        <v>0</v>
      </c>
    </row>
    <row r="115" spans="1:9" ht="18" customHeight="1" x14ac:dyDescent="0.2">
      <c r="A115" s="83">
        <f>'Available Hours'!A32</f>
        <v>0</v>
      </c>
      <c r="B115" s="296"/>
      <c r="C115" s="106"/>
      <c r="D115" s="107"/>
      <c r="E115" s="157"/>
      <c r="F115" s="104">
        <f t="shared" si="17"/>
        <v>0</v>
      </c>
      <c r="G115" s="157"/>
      <c r="H115" s="104">
        <f t="shared" si="18"/>
        <v>0</v>
      </c>
      <c r="I115" s="105">
        <f t="shared" si="19"/>
        <v>0</v>
      </c>
    </row>
    <row r="116" spans="1:9" ht="18" customHeight="1" x14ac:dyDescent="0.2">
      <c r="A116" s="83">
        <f>'Available Hours'!A33</f>
        <v>0</v>
      </c>
      <c r="B116" s="296"/>
      <c r="C116" s="106"/>
      <c r="D116" s="107"/>
      <c r="E116" s="157"/>
      <c r="F116" s="104">
        <f t="shared" si="17"/>
        <v>0</v>
      </c>
      <c r="G116" s="157"/>
      <c r="H116" s="104">
        <f t="shared" si="18"/>
        <v>0</v>
      </c>
      <c r="I116" s="105">
        <f t="shared" si="19"/>
        <v>0</v>
      </c>
    </row>
    <row r="117" spans="1:9" ht="18" customHeight="1" x14ac:dyDescent="0.2">
      <c r="A117" s="83">
        <f>'Available Hours'!A34</f>
        <v>0</v>
      </c>
      <c r="B117" s="296"/>
      <c r="C117" s="106"/>
      <c r="D117" s="107"/>
      <c r="E117" s="157"/>
      <c r="F117" s="104">
        <f t="shared" si="17"/>
        <v>0</v>
      </c>
      <c r="G117" s="157"/>
      <c r="H117" s="104">
        <f t="shared" si="18"/>
        <v>0</v>
      </c>
      <c r="I117" s="105">
        <f t="shared" si="19"/>
        <v>0</v>
      </c>
    </row>
    <row r="118" spans="1:9" ht="18" customHeight="1" x14ac:dyDescent="0.2">
      <c r="A118" s="83">
        <f>'Available Hours'!A35</f>
        <v>0</v>
      </c>
      <c r="B118" s="296"/>
      <c r="C118" s="106"/>
      <c r="D118" s="107"/>
      <c r="E118" s="157"/>
      <c r="F118" s="104">
        <f t="shared" si="17"/>
        <v>0</v>
      </c>
      <c r="G118" s="157"/>
      <c r="H118" s="104">
        <f t="shared" si="18"/>
        <v>0</v>
      </c>
      <c r="I118" s="105">
        <f t="shared" si="19"/>
        <v>0</v>
      </c>
    </row>
    <row r="119" spans="1:9" ht="18" customHeight="1" x14ac:dyDescent="0.2">
      <c r="A119" s="83">
        <f>'Available Hours'!A36</f>
        <v>0</v>
      </c>
      <c r="B119" s="296"/>
      <c r="C119" s="106"/>
      <c r="D119" s="107"/>
      <c r="E119" s="157"/>
      <c r="F119" s="104">
        <f t="shared" si="17"/>
        <v>0</v>
      </c>
      <c r="G119" s="157"/>
      <c r="H119" s="104">
        <f t="shared" si="18"/>
        <v>0</v>
      </c>
      <c r="I119" s="105">
        <f t="shared" si="19"/>
        <v>0</v>
      </c>
    </row>
    <row r="120" spans="1:9" ht="18" customHeight="1" x14ac:dyDescent="0.2">
      <c r="A120" s="83">
        <f>'Available Hours'!A37</f>
        <v>0</v>
      </c>
      <c r="B120" s="296"/>
      <c r="C120" s="106"/>
      <c r="D120" s="107"/>
      <c r="E120" s="157"/>
      <c r="F120" s="104">
        <f t="shared" si="17"/>
        <v>0</v>
      </c>
      <c r="G120" s="157"/>
      <c r="H120" s="104">
        <f t="shared" si="18"/>
        <v>0</v>
      </c>
      <c r="I120" s="105">
        <f t="shared" si="19"/>
        <v>0</v>
      </c>
    </row>
    <row r="121" spans="1:9" ht="18" customHeight="1" x14ac:dyDescent="0.2">
      <c r="A121" s="83">
        <f>'Available Hours'!A38</f>
        <v>0</v>
      </c>
      <c r="B121" s="296"/>
      <c r="C121" s="106"/>
      <c r="D121" s="107"/>
      <c r="E121" s="157"/>
      <c r="F121" s="104">
        <f t="shared" si="17"/>
        <v>0</v>
      </c>
      <c r="G121" s="157"/>
      <c r="H121" s="104">
        <f t="shared" si="18"/>
        <v>0</v>
      </c>
      <c r="I121" s="105">
        <f t="shared" si="19"/>
        <v>0</v>
      </c>
    </row>
    <row r="122" spans="1:9" ht="18" customHeight="1" x14ac:dyDescent="0.2">
      <c r="A122" s="83">
        <f>'Available Hours'!A39</f>
        <v>0</v>
      </c>
      <c r="B122" s="296"/>
      <c r="C122" s="106"/>
      <c r="D122" s="107"/>
      <c r="E122" s="157"/>
      <c r="F122" s="104">
        <f t="shared" si="17"/>
        <v>0</v>
      </c>
      <c r="G122" s="157"/>
      <c r="H122" s="104">
        <f t="shared" si="18"/>
        <v>0</v>
      </c>
      <c r="I122" s="105">
        <f t="shared" si="19"/>
        <v>0</v>
      </c>
    </row>
    <row r="123" spans="1:9" ht="18" customHeight="1" x14ac:dyDescent="0.2">
      <c r="A123" s="83">
        <f>'Available Hours'!A40</f>
        <v>0</v>
      </c>
      <c r="B123" s="296"/>
      <c r="C123" s="106"/>
      <c r="D123" s="107"/>
      <c r="E123" s="157"/>
      <c r="F123" s="104">
        <f t="shared" si="17"/>
        <v>0</v>
      </c>
      <c r="G123" s="157"/>
      <c r="H123" s="104">
        <f t="shared" si="18"/>
        <v>0</v>
      </c>
      <c r="I123" s="105">
        <f t="shared" si="19"/>
        <v>0</v>
      </c>
    </row>
    <row r="124" spans="1:9" ht="18" customHeight="1" x14ac:dyDescent="0.2">
      <c r="A124" s="83">
        <f>'Available Hours'!A41</f>
        <v>0</v>
      </c>
      <c r="B124" s="296"/>
      <c r="C124" s="106"/>
      <c r="D124" s="107"/>
      <c r="E124" s="157"/>
      <c r="F124" s="104">
        <f t="shared" si="17"/>
        <v>0</v>
      </c>
      <c r="G124" s="157"/>
      <c r="H124" s="104">
        <f t="shared" si="18"/>
        <v>0</v>
      </c>
      <c r="I124" s="105">
        <f t="shared" si="19"/>
        <v>0</v>
      </c>
    </row>
    <row r="125" spans="1:9" ht="18" customHeight="1" x14ac:dyDescent="0.2">
      <c r="A125" s="83">
        <f>'Available Hours'!A42</f>
        <v>0</v>
      </c>
      <c r="B125" s="296"/>
      <c r="C125" s="106"/>
      <c r="D125" s="107"/>
      <c r="E125" s="157"/>
      <c r="F125" s="104">
        <f t="shared" si="17"/>
        <v>0</v>
      </c>
      <c r="G125" s="157"/>
      <c r="H125" s="104">
        <f t="shared" si="18"/>
        <v>0</v>
      </c>
      <c r="I125" s="105">
        <f t="shared" si="19"/>
        <v>0</v>
      </c>
    </row>
    <row r="126" spans="1:9" ht="18" customHeight="1" x14ac:dyDescent="0.2">
      <c r="A126" s="83">
        <f>'Available Hours'!A43</f>
        <v>0</v>
      </c>
      <c r="B126" s="296"/>
      <c r="C126" s="106"/>
      <c r="D126" s="107"/>
      <c r="E126" s="157"/>
      <c r="F126" s="104">
        <f t="shared" si="17"/>
        <v>0</v>
      </c>
      <c r="G126" s="157"/>
      <c r="H126" s="104">
        <f t="shared" si="18"/>
        <v>0</v>
      </c>
      <c r="I126" s="105">
        <f t="shared" si="19"/>
        <v>0</v>
      </c>
    </row>
    <row r="127" spans="1:9" ht="18" customHeight="1" x14ac:dyDescent="0.2">
      <c r="A127" s="83">
        <f>'Available Hours'!A44</f>
        <v>0</v>
      </c>
      <c r="B127" s="296"/>
      <c r="C127" s="106"/>
      <c r="D127" s="107"/>
      <c r="E127" s="157"/>
      <c r="F127" s="104">
        <f t="shared" si="17"/>
        <v>0</v>
      </c>
      <c r="G127" s="157"/>
      <c r="H127" s="104">
        <f t="shared" si="18"/>
        <v>0</v>
      </c>
      <c r="I127" s="105">
        <f t="shared" si="19"/>
        <v>0</v>
      </c>
    </row>
    <row r="128" spans="1:9" ht="18" customHeight="1" x14ac:dyDescent="0.2">
      <c r="A128" s="83">
        <f>'Available Hours'!A45</f>
        <v>0</v>
      </c>
      <c r="B128" s="296"/>
      <c r="C128" s="106"/>
      <c r="D128" s="107"/>
      <c r="E128" s="157"/>
      <c r="F128" s="104">
        <f t="shared" si="17"/>
        <v>0</v>
      </c>
      <c r="G128" s="157"/>
      <c r="H128" s="104">
        <f t="shared" si="18"/>
        <v>0</v>
      </c>
      <c r="I128" s="105">
        <f t="shared" si="19"/>
        <v>0</v>
      </c>
    </row>
    <row r="129" spans="1:9" ht="18" customHeight="1" x14ac:dyDescent="0.2">
      <c r="A129" s="83">
        <f>'Available Hours'!A46</f>
        <v>0</v>
      </c>
      <c r="B129" s="296"/>
      <c r="C129" s="106"/>
      <c r="D129" s="107"/>
      <c r="E129" s="157"/>
      <c r="F129" s="104">
        <f t="shared" si="17"/>
        <v>0</v>
      </c>
      <c r="G129" s="157"/>
      <c r="H129" s="104">
        <f t="shared" si="18"/>
        <v>0</v>
      </c>
      <c r="I129" s="105">
        <f t="shared" si="19"/>
        <v>0</v>
      </c>
    </row>
    <row r="130" spans="1:9" ht="18" customHeight="1" thickBot="1" x14ac:dyDescent="0.25">
      <c r="A130" s="83">
        <f>'Available Hours'!A49</f>
        <v>0</v>
      </c>
      <c r="B130" s="296"/>
      <c r="C130" s="106"/>
      <c r="D130" s="107"/>
      <c r="E130" s="157"/>
      <c r="F130" s="104">
        <f t="shared" si="17"/>
        <v>0</v>
      </c>
      <c r="G130" s="157"/>
      <c r="H130" s="104">
        <f t="shared" si="18"/>
        <v>0</v>
      </c>
      <c r="I130" s="105">
        <f t="shared" si="19"/>
        <v>0</v>
      </c>
    </row>
    <row r="131" spans="1:9" ht="18" customHeight="1" thickTop="1" thickBot="1" x14ac:dyDescent="0.25">
      <c r="A131" s="86" t="s">
        <v>33</v>
      </c>
      <c r="B131" s="301"/>
      <c r="C131" s="111">
        <f t="shared" ref="C131:I131" si="20">SUM(C96:C130)</f>
        <v>0</v>
      </c>
      <c r="D131" s="112">
        <f t="shared" si="20"/>
        <v>0</v>
      </c>
      <c r="E131" s="111">
        <f t="shared" si="20"/>
        <v>0</v>
      </c>
      <c r="F131" s="112">
        <f t="shared" si="20"/>
        <v>0</v>
      </c>
      <c r="G131" s="111">
        <f t="shared" si="20"/>
        <v>0</v>
      </c>
      <c r="H131" s="113">
        <f t="shared" si="20"/>
        <v>0</v>
      </c>
      <c r="I131" s="128">
        <f t="shared" si="20"/>
        <v>0</v>
      </c>
    </row>
    <row r="132" spans="1:9" ht="14.1" customHeight="1" x14ac:dyDescent="0.2">
      <c r="A132" s="129">
        <f>SUM(E92-C131-E131-G131)</f>
        <v>0</v>
      </c>
      <c r="B132" s="294"/>
      <c r="C132" s="40"/>
      <c r="D132" s="77"/>
      <c r="E132" s="40"/>
      <c r="F132" s="77"/>
      <c r="G132" s="40"/>
      <c r="H132" s="77"/>
      <c r="I132" s="80"/>
    </row>
    <row r="133" spans="1:9" ht="14.1" customHeight="1" x14ac:dyDescent="0.2">
      <c r="A133" s="129"/>
      <c r="B133" s="294"/>
      <c r="C133" s="40"/>
      <c r="D133" s="77"/>
      <c r="E133" s="40"/>
      <c r="F133" s="77"/>
      <c r="G133" s="40"/>
      <c r="H133" s="77"/>
      <c r="I133" s="80"/>
    </row>
    <row r="134" spans="1:9" ht="14.1" customHeight="1" x14ac:dyDescent="0.2">
      <c r="A134" s="129"/>
      <c r="B134" s="294"/>
      <c r="C134" s="40"/>
      <c r="D134" s="77"/>
      <c r="E134" s="40"/>
      <c r="F134" s="77"/>
      <c r="G134" s="40"/>
      <c r="H134" s="77"/>
      <c r="I134" s="80"/>
    </row>
    <row r="135" spans="1:9" ht="14.1" customHeight="1" x14ac:dyDescent="0.2">
      <c r="A135" s="129"/>
      <c r="B135" s="294"/>
      <c r="C135" s="40"/>
      <c r="D135" s="77"/>
      <c r="E135" s="40"/>
      <c r="F135" s="77"/>
      <c r="G135" s="40"/>
      <c r="H135" s="77"/>
      <c r="I135" s="80"/>
    </row>
    <row r="136" spans="1:9" ht="14.1" customHeight="1" x14ac:dyDescent="0.2">
      <c r="A136" s="76" t="str">
        <f>'NODL Tracking'!A1</f>
        <v>Grievance #:</v>
      </c>
      <c r="B136" s="78" t="str">
        <f>B89</f>
        <v>421-927-16</v>
      </c>
      <c r="C136" s="40"/>
      <c r="D136" s="131"/>
      <c r="E136" s="40"/>
      <c r="F136" s="77"/>
      <c r="G136" s="40"/>
      <c r="H136" s="77"/>
      <c r="I136" s="80"/>
    </row>
    <row r="137" spans="1:9" ht="14.1" customHeight="1" x14ac:dyDescent="0.2">
      <c r="A137" s="78" t="s">
        <v>61</v>
      </c>
      <c r="B137" s="311">
        <f>SUM('NODL Tracking'!L3:N3)</f>
        <v>42633</v>
      </c>
      <c r="C137" s="40"/>
      <c r="D137" s="131"/>
      <c r="E137" s="40"/>
      <c r="F137" s="77"/>
      <c r="G137" s="40"/>
      <c r="H137" s="77"/>
      <c r="I137" s="80"/>
    </row>
    <row r="138" spans="1:9" ht="14.1" customHeight="1" x14ac:dyDescent="0.2">
      <c r="A138" s="130"/>
      <c r="B138" s="294"/>
      <c r="C138" s="40"/>
      <c r="D138" s="131"/>
      <c r="E138" s="40"/>
      <c r="F138" s="77"/>
      <c r="G138" s="40"/>
      <c r="H138" s="77"/>
      <c r="I138" s="80"/>
    </row>
    <row r="139" spans="1:9" ht="14.1" customHeight="1" x14ac:dyDescent="0.2">
      <c r="A139" s="130"/>
      <c r="B139" s="432" t="s">
        <v>47</v>
      </c>
      <c r="C139" s="432"/>
      <c r="D139" s="432"/>
      <c r="E139" s="132">
        <f>'NODL Tracking'!O40</f>
        <v>0</v>
      </c>
      <c r="F139" s="133" t="s">
        <v>30</v>
      </c>
      <c r="G139" s="40"/>
      <c r="H139" s="77"/>
      <c r="I139" s="80"/>
    </row>
    <row r="140" spans="1:9" s="16" customFormat="1" ht="14.1" customHeight="1" thickBot="1" x14ac:dyDescent="0.25">
      <c r="A140" s="439"/>
      <c r="B140" s="439"/>
      <c r="C140" s="41"/>
      <c r="D140" s="42"/>
      <c r="E140" s="127"/>
      <c r="F140" s="80"/>
      <c r="G140" s="41"/>
      <c r="H140" s="80"/>
      <c r="I140" s="80"/>
    </row>
    <row r="141" spans="1:9" ht="14.1" customHeight="1" x14ac:dyDescent="0.2">
      <c r="A141" s="81" t="s">
        <v>31</v>
      </c>
      <c r="B141" s="292"/>
      <c r="C141" s="65" t="s">
        <v>52</v>
      </c>
      <c r="D141" s="101" t="s">
        <v>53</v>
      </c>
      <c r="E141" s="65" t="s">
        <v>50</v>
      </c>
      <c r="F141" s="101" t="s">
        <v>45</v>
      </c>
      <c r="G141" s="65" t="s">
        <v>46</v>
      </c>
      <c r="H141" s="101" t="s">
        <v>32</v>
      </c>
      <c r="I141" s="134" t="s">
        <v>33</v>
      </c>
    </row>
    <row r="142" spans="1:9" ht="21" customHeight="1" x14ac:dyDescent="0.2">
      <c r="A142" s="422" t="s">
        <v>75</v>
      </c>
      <c r="B142" s="423"/>
      <c r="C142" s="423"/>
      <c r="D142" s="423"/>
      <c r="E142" s="423"/>
      <c r="F142" s="423"/>
      <c r="G142" s="423"/>
      <c r="H142" s="423"/>
      <c r="I142" s="424"/>
    </row>
    <row r="143" spans="1:9" ht="18" customHeight="1" x14ac:dyDescent="0.2">
      <c r="A143" s="83">
        <f>A96</f>
        <v>0</v>
      </c>
      <c r="B143" s="425"/>
      <c r="C143" s="158"/>
      <c r="D143" s="135">
        <f>SUM(17.79*C143)</f>
        <v>0</v>
      </c>
      <c r="E143" s="158"/>
      <c r="F143" s="313">
        <f>SUM(26.68*E143)</f>
        <v>0</v>
      </c>
      <c r="G143" s="158"/>
      <c r="H143" s="135">
        <f>SUM(35.58*G143)</f>
        <v>0</v>
      </c>
      <c r="I143" s="85">
        <f>SUM(H143,F143,D143)</f>
        <v>0</v>
      </c>
    </row>
    <row r="144" spans="1:9" ht="18" customHeight="1" x14ac:dyDescent="0.2">
      <c r="A144" s="83">
        <f t="shared" ref="A144:A149" si="21">A97</f>
        <v>0</v>
      </c>
      <c r="B144" s="426"/>
      <c r="C144" s="158"/>
      <c r="D144" s="135">
        <f t="shared" ref="D144:D149" si="22">SUM(17.79*C144)</f>
        <v>0</v>
      </c>
      <c r="E144" s="158"/>
      <c r="F144" s="313">
        <f t="shared" ref="F144:F149" si="23">SUM(26.68*E144)</f>
        <v>0</v>
      </c>
      <c r="G144" s="158"/>
      <c r="H144" s="135">
        <f t="shared" ref="H144:H149" si="24">SUM(35.58*G144)</f>
        <v>0</v>
      </c>
      <c r="I144" s="85">
        <f t="shared" ref="I144:I149" si="25">SUM(H144,F144,D144)</f>
        <v>0</v>
      </c>
    </row>
    <row r="145" spans="1:9" ht="18" customHeight="1" x14ac:dyDescent="0.2">
      <c r="A145" s="83">
        <f t="shared" si="21"/>
        <v>0</v>
      </c>
      <c r="B145" s="426"/>
      <c r="C145" s="158"/>
      <c r="D145" s="135">
        <f t="shared" si="22"/>
        <v>0</v>
      </c>
      <c r="E145" s="158"/>
      <c r="F145" s="313">
        <f t="shared" si="23"/>
        <v>0</v>
      </c>
      <c r="G145" s="158"/>
      <c r="H145" s="135">
        <f t="shared" si="24"/>
        <v>0</v>
      </c>
      <c r="I145" s="85">
        <f t="shared" si="25"/>
        <v>0</v>
      </c>
    </row>
    <row r="146" spans="1:9" ht="18" customHeight="1" x14ac:dyDescent="0.2">
      <c r="A146" s="83">
        <f t="shared" si="21"/>
        <v>0</v>
      </c>
      <c r="B146" s="426"/>
      <c r="C146" s="158"/>
      <c r="D146" s="135">
        <f t="shared" si="22"/>
        <v>0</v>
      </c>
      <c r="E146" s="158"/>
      <c r="F146" s="313">
        <f t="shared" si="23"/>
        <v>0</v>
      </c>
      <c r="G146" s="158"/>
      <c r="H146" s="135">
        <f t="shared" si="24"/>
        <v>0</v>
      </c>
      <c r="I146" s="85">
        <f t="shared" si="25"/>
        <v>0</v>
      </c>
    </row>
    <row r="147" spans="1:9" ht="18" customHeight="1" x14ac:dyDescent="0.2">
      <c r="A147" s="83">
        <f t="shared" si="21"/>
        <v>0</v>
      </c>
      <c r="B147" s="426"/>
      <c r="C147" s="158"/>
      <c r="D147" s="135">
        <f t="shared" si="22"/>
        <v>0</v>
      </c>
      <c r="E147" s="158"/>
      <c r="F147" s="313">
        <f t="shared" si="23"/>
        <v>0</v>
      </c>
      <c r="G147" s="158"/>
      <c r="H147" s="135">
        <f t="shared" si="24"/>
        <v>0</v>
      </c>
      <c r="I147" s="85">
        <f t="shared" si="25"/>
        <v>0</v>
      </c>
    </row>
    <row r="148" spans="1:9" ht="18" customHeight="1" x14ac:dyDescent="0.2">
      <c r="A148" s="83">
        <f t="shared" si="21"/>
        <v>0</v>
      </c>
      <c r="B148" s="426"/>
      <c r="C148" s="158"/>
      <c r="D148" s="135">
        <f t="shared" si="22"/>
        <v>0</v>
      </c>
      <c r="E148" s="158"/>
      <c r="F148" s="313">
        <f t="shared" si="23"/>
        <v>0</v>
      </c>
      <c r="G148" s="158"/>
      <c r="H148" s="135">
        <f t="shared" si="24"/>
        <v>0</v>
      </c>
      <c r="I148" s="85">
        <f t="shared" si="25"/>
        <v>0</v>
      </c>
    </row>
    <row r="149" spans="1:9" ht="18" customHeight="1" x14ac:dyDescent="0.2">
      <c r="A149" s="83">
        <f t="shared" si="21"/>
        <v>0</v>
      </c>
      <c r="B149" s="426"/>
      <c r="C149" s="158"/>
      <c r="D149" s="135">
        <f t="shared" si="22"/>
        <v>0</v>
      </c>
      <c r="E149" s="158"/>
      <c r="F149" s="313">
        <f t="shared" si="23"/>
        <v>0</v>
      </c>
      <c r="G149" s="158"/>
      <c r="H149" s="135">
        <f t="shared" si="24"/>
        <v>0</v>
      </c>
      <c r="I149" s="85">
        <f t="shared" si="25"/>
        <v>0</v>
      </c>
    </row>
    <row r="150" spans="1:9" ht="21" customHeight="1" x14ac:dyDescent="0.2">
      <c r="A150" s="422" t="str">
        <f>'Available Hours'!A19</f>
        <v>ODL Carriers (10/12 Hrs)</v>
      </c>
      <c r="B150" s="423"/>
      <c r="C150" s="423"/>
      <c r="D150" s="423"/>
      <c r="E150" s="423"/>
      <c r="F150" s="423"/>
      <c r="G150" s="423"/>
      <c r="H150" s="423"/>
      <c r="I150" s="424"/>
    </row>
    <row r="151" spans="1:9" ht="18" customHeight="1" x14ac:dyDescent="0.2">
      <c r="A151" s="83">
        <f>'Available Hours'!A21</f>
        <v>0</v>
      </c>
      <c r="B151" s="296"/>
      <c r="C151" s="106"/>
      <c r="D151" s="107"/>
      <c r="E151" s="158"/>
      <c r="F151" s="313">
        <f>SUM(44.25*E151)</f>
        <v>0</v>
      </c>
      <c r="G151" s="158"/>
      <c r="H151" s="135">
        <f>SUM(59*G151)</f>
        <v>0</v>
      </c>
      <c r="I151" s="85">
        <f>SUM(H151,F151,D151)</f>
        <v>0</v>
      </c>
    </row>
    <row r="152" spans="1:9" ht="18" customHeight="1" x14ac:dyDescent="0.2">
      <c r="A152" s="83">
        <f>'Available Hours'!A22</f>
        <v>0</v>
      </c>
      <c r="B152" s="296"/>
      <c r="C152" s="106"/>
      <c r="D152" s="107"/>
      <c r="E152" s="158"/>
      <c r="F152" s="313">
        <f t="shared" ref="F152:F177" si="26">SUM(44.25*E152)</f>
        <v>0</v>
      </c>
      <c r="G152" s="158"/>
      <c r="H152" s="135">
        <f t="shared" ref="H152:H177" si="27">SUM(59*G152)</f>
        <v>0</v>
      </c>
      <c r="I152" s="85">
        <f t="shared" ref="I152:I177" si="28">SUM(H152,F152,D152)</f>
        <v>0</v>
      </c>
    </row>
    <row r="153" spans="1:9" ht="18" customHeight="1" x14ac:dyDescent="0.2">
      <c r="A153" s="83">
        <f>'Available Hours'!A23</f>
        <v>0</v>
      </c>
      <c r="B153" s="296"/>
      <c r="C153" s="106"/>
      <c r="D153" s="107"/>
      <c r="E153" s="158"/>
      <c r="F153" s="313">
        <f t="shared" si="26"/>
        <v>0</v>
      </c>
      <c r="G153" s="158"/>
      <c r="H153" s="135">
        <f t="shared" si="27"/>
        <v>0</v>
      </c>
      <c r="I153" s="85">
        <f t="shared" si="28"/>
        <v>0</v>
      </c>
    </row>
    <row r="154" spans="1:9" ht="18" customHeight="1" x14ac:dyDescent="0.2">
      <c r="A154" s="83">
        <f>'Available Hours'!A24</f>
        <v>0</v>
      </c>
      <c r="B154" s="296"/>
      <c r="C154" s="106"/>
      <c r="D154" s="107"/>
      <c r="E154" s="158"/>
      <c r="F154" s="313">
        <f t="shared" si="26"/>
        <v>0</v>
      </c>
      <c r="G154" s="158"/>
      <c r="H154" s="135">
        <f t="shared" si="27"/>
        <v>0</v>
      </c>
      <c r="I154" s="85">
        <f t="shared" si="28"/>
        <v>0</v>
      </c>
    </row>
    <row r="155" spans="1:9" ht="18" customHeight="1" x14ac:dyDescent="0.2">
      <c r="A155" s="83">
        <f>'Available Hours'!A25</f>
        <v>0</v>
      </c>
      <c r="B155" s="296"/>
      <c r="C155" s="106"/>
      <c r="D155" s="107"/>
      <c r="E155" s="158"/>
      <c r="F155" s="313">
        <f t="shared" si="26"/>
        <v>0</v>
      </c>
      <c r="G155" s="158"/>
      <c r="H155" s="135">
        <f t="shared" si="27"/>
        <v>0</v>
      </c>
      <c r="I155" s="85">
        <f t="shared" si="28"/>
        <v>0</v>
      </c>
    </row>
    <row r="156" spans="1:9" ht="18" customHeight="1" x14ac:dyDescent="0.2">
      <c r="A156" s="83">
        <f>'Available Hours'!A26</f>
        <v>0</v>
      </c>
      <c r="B156" s="296"/>
      <c r="C156" s="106"/>
      <c r="D156" s="107"/>
      <c r="E156" s="158"/>
      <c r="F156" s="313">
        <f t="shared" si="26"/>
        <v>0</v>
      </c>
      <c r="G156" s="158"/>
      <c r="H156" s="135">
        <f t="shared" si="27"/>
        <v>0</v>
      </c>
      <c r="I156" s="85">
        <f t="shared" si="28"/>
        <v>0</v>
      </c>
    </row>
    <row r="157" spans="1:9" ht="18" customHeight="1" x14ac:dyDescent="0.2">
      <c r="A157" s="83">
        <f>'Available Hours'!A27</f>
        <v>0</v>
      </c>
      <c r="B157" s="296"/>
      <c r="C157" s="106"/>
      <c r="D157" s="107"/>
      <c r="E157" s="158"/>
      <c r="F157" s="313">
        <f t="shared" si="26"/>
        <v>0</v>
      </c>
      <c r="G157" s="158"/>
      <c r="H157" s="135">
        <f t="shared" si="27"/>
        <v>0</v>
      </c>
      <c r="I157" s="85">
        <f t="shared" si="28"/>
        <v>0</v>
      </c>
    </row>
    <row r="158" spans="1:9" ht="18" customHeight="1" x14ac:dyDescent="0.2">
      <c r="A158" s="83">
        <f>'Available Hours'!A28</f>
        <v>0</v>
      </c>
      <c r="B158" s="296"/>
      <c r="C158" s="106"/>
      <c r="D158" s="107"/>
      <c r="E158" s="158"/>
      <c r="F158" s="313">
        <f t="shared" si="26"/>
        <v>0</v>
      </c>
      <c r="G158" s="158"/>
      <c r="H158" s="135">
        <f t="shared" si="27"/>
        <v>0</v>
      </c>
      <c r="I158" s="85">
        <f t="shared" si="28"/>
        <v>0</v>
      </c>
    </row>
    <row r="159" spans="1:9" ht="18" customHeight="1" x14ac:dyDescent="0.2">
      <c r="A159" s="83">
        <f>'Available Hours'!A29</f>
        <v>0</v>
      </c>
      <c r="B159" s="296"/>
      <c r="C159" s="106"/>
      <c r="D159" s="107"/>
      <c r="E159" s="158"/>
      <c r="F159" s="313">
        <f t="shared" si="26"/>
        <v>0</v>
      </c>
      <c r="G159" s="158"/>
      <c r="H159" s="135">
        <f t="shared" si="27"/>
        <v>0</v>
      </c>
      <c r="I159" s="85">
        <f t="shared" si="28"/>
        <v>0</v>
      </c>
    </row>
    <row r="160" spans="1:9" ht="18" customHeight="1" x14ac:dyDescent="0.2">
      <c r="A160" s="83">
        <f>'Available Hours'!A30</f>
        <v>0</v>
      </c>
      <c r="B160" s="296"/>
      <c r="C160" s="106"/>
      <c r="D160" s="107"/>
      <c r="E160" s="158"/>
      <c r="F160" s="313">
        <f t="shared" si="26"/>
        <v>0</v>
      </c>
      <c r="G160" s="158"/>
      <c r="H160" s="135">
        <f t="shared" si="27"/>
        <v>0</v>
      </c>
      <c r="I160" s="85">
        <f t="shared" si="28"/>
        <v>0</v>
      </c>
    </row>
    <row r="161" spans="1:9" ht="18" customHeight="1" x14ac:dyDescent="0.2">
      <c r="A161" s="83">
        <f>'Available Hours'!A31</f>
        <v>0</v>
      </c>
      <c r="B161" s="296"/>
      <c r="C161" s="106"/>
      <c r="D161" s="107"/>
      <c r="E161" s="158"/>
      <c r="F161" s="313">
        <f t="shared" si="26"/>
        <v>0</v>
      </c>
      <c r="G161" s="158"/>
      <c r="H161" s="135">
        <f t="shared" si="27"/>
        <v>0</v>
      </c>
      <c r="I161" s="85">
        <f t="shared" si="28"/>
        <v>0</v>
      </c>
    </row>
    <row r="162" spans="1:9" ht="18" customHeight="1" x14ac:dyDescent="0.2">
      <c r="A162" s="83">
        <f>'Available Hours'!A32</f>
        <v>0</v>
      </c>
      <c r="B162" s="296"/>
      <c r="C162" s="106"/>
      <c r="D162" s="107"/>
      <c r="E162" s="158"/>
      <c r="F162" s="313">
        <f t="shared" si="26"/>
        <v>0</v>
      </c>
      <c r="G162" s="158"/>
      <c r="H162" s="135">
        <f t="shared" si="27"/>
        <v>0</v>
      </c>
      <c r="I162" s="85">
        <f t="shared" si="28"/>
        <v>0</v>
      </c>
    </row>
    <row r="163" spans="1:9" ht="18" customHeight="1" x14ac:dyDescent="0.2">
      <c r="A163" s="83">
        <f>'Available Hours'!A33</f>
        <v>0</v>
      </c>
      <c r="B163" s="296"/>
      <c r="C163" s="106"/>
      <c r="D163" s="107"/>
      <c r="E163" s="158"/>
      <c r="F163" s="313">
        <f t="shared" si="26"/>
        <v>0</v>
      </c>
      <c r="G163" s="158"/>
      <c r="H163" s="135">
        <f t="shared" si="27"/>
        <v>0</v>
      </c>
      <c r="I163" s="85">
        <f t="shared" si="28"/>
        <v>0</v>
      </c>
    </row>
    <row r="164" spans="1:9" ht="18" customHeight="1" x14ac:dyDescent="0.2">
      <c r="A164" s="83">
        <f>'Available Hours'!A34</f>
        <v>0</v>
      </c>
      <c r="B164" s="296"/>
      <c r="C164" s="106"/>
      <c r="D164" s="107"/>
      <c r="E164" s="158"/>
      <c r="F164" s="313">
        <f t="shared" si="26"/>
        <v>0</v>
      </c>
      <c r="G164" s="158"/>
      <c r="H164" s="135">
        <f t="shared" si="27"/>
        <v>0</v>
      </c>
      <c r="I164" s="85">
        <f t="shared" si="28"/>
        <v>0</v>
      </c>
    </row>
    <row r="165" spans="1:9" ht="18" customHeight="1" x14ac:dyDescent="0.2">
      <c r="A165" s="83">
        <f>'Available Hours'!A35</f>
        <v>0</v>
      </c>
      <c r="B165" s="296"/>
      <c r="C165" s="106"/>
      <c r="D165" s="107"/>
      <c r="E165" s="158"/>
      <c r="F165" s="313">
        <f t="shared" si="26"/>
        <v>0</v>
      </c>
      <c r="G165" s="158"/>
      <c r="H165" s="135">
        <f t="shared" si="27"/>
        <v>0</v>
      </c>
      <c r="I165" s="85">
        <f t="shared" si="28"/>
        <v>0</v>
      </c>
    </row>
    <row r="166" spans="1:9" ht="18" customHeight="1" x14ac:dyDescent="0.2">
      <c r="A166" s="83">
        <f>'Available Hours'!A36</f>
        <v>0</v>
      </c>
      <c r="B166" s="296"/>
      <c r="C166" s="106"/>
      <c r="D166" s="107"/>
      <c r="E166" s="158"/>
      <c r="F166" s="313">
        <f t="shared" si="26"/>
        <v>0</v>
      </c>
      <c r="G166" s="158"/>
      <c r="H166" s="135">
        <f t="shared" si="27"/>
        <v>0</v>
      </c>
      <c r="I166" s="85">
        <f t="shared" si="28"/>
        <v>0</v>
      </c>
    </row>
    <row r="167" spans="1:9" ht="18" customHeight="1" x14ac:dyDescent="0.2">
      <c r="A167" s="83">
        <f>'Available Hours'!A37</f>
        <v>0</v>
      </c>
      <c r="B167" s="296"/>
      <c r="C167" s="106"/>
      <c r="D167" s="107"/>
      <c r="E167" s="158"/>
      <c r="F167" s="313">
        <f t="shared" si="26"/>
        <v>0</v>
      </c>
      <c r="G167" s="158"/>
      <c r="H167" s="135">
        <f t="shared" si="27"/>
        <v>0</v>
      </c>
      <c r="I167" s="85">
        <f t="shared" si="28"/>
        <v>0</v>
      </c>
    </row>
    <row r="168" spans="1:9" ht="18" customHeight="1" x14ac:dyDescent="0.2">
      <c r="A168" s="83">
        <f>'Available Hours'!A38</f>
        <v>0</v>
      </c>
      <c r="B168" s="296"/>
      <c r="C168" s="106"/>
      <c r="D168" s="107"/>
      <c r="E168" s="158"/>
      <c r="F168" s="313">
        <f t="shared" si="26"/>
        <v>0</v>
      </c>
      <c r="G168" s="158"/>
      <c r="H168" s="135">
        <f t="shared" si="27"/>
        <v>0</v>
      </c>
      <c r="I168" s="85">
        <f t="shared" si="28"/>
        <v>0</v>
      </c>
    </row>
    <row r="169" spans="1:9" ht="18" customHeight="1" x14ac:dyDescent="0.2">
      <c r="A169" s="83">
        <f>'Available Hours'!A39</f>
        <v>0</v>
      </c>
      <c r="B169" s="296"/>
      <c r="C169" s="106"/>
      <c r="D169" s="107"/>
      <c r="E169" s="158"/>
      <c r="F169" s="313">
        <f t="shared" si="26"/>
        <v>0</v>
      </c>
      <c r="G169" s="158"/>
      <c r="H169" s="135">
        <f t="shared" si="27"/>
        <v>0</v>
      </c>
      <c r="I169" s="85">
        <f t="shared" si="28"/>
        <v>0</v>
      </c>
    </row>
    <row r="170" spans="1:9" ht="18" customHeight="1" x14ac:dyDescent="0.2">
      <c r="A170" s="83">
        <f>'Available Hours'!A40</f>
        <v>0</v>
      </c>
      <c r="B170" s="296"/>
      <c r="C170" s="106"/>
      <c r="D170" s="107"/>
      <c r="E170" s="158"/>
      <c r="F170" s="313">
        <f t="shared" si="26"/>
        <v>0</v>
      </c>
      <c r="G170" s="158"/>
      <c r="H170" s="135">
        <f t="shared" si="27"/>
        <v>0</v>
      </c>
      <c r="I170" s="85">
        <f t="shared" si="28"/>
        <v>0</v>
      </c>
    </row>
    <row r="171" spans="1:9" ht="18" customHeight="1" x14ac:dyDescent="0.2">
      <c r="A171" s="83">
        <f>'Available Hours'!A41</f>
        <v>0</v>
      </c>
      <c r="B171" s="296"/>
      <c r="C171" s="106"/>
      <c r="D171" s="107"/>
      <c r="E171" s="158"/>
      <c r="F171" s="313">
        <f t="shared" si="26"/>
        <v>0</v>
      </c>
      <c r="G171" s="158"/>
      <c r="H171" s="135">
        <f t="shared" si="27"/>
        <v>0</v>
      </c>
      <c r="I171" s="85">
        <f t="shared" si="28"/>
        <v>0</v>
      </c>
    </row>
    <row r="172" spans="1:9" ht="18" customHeight="1" x14ac:dyDescent="0.2">
      <c r="A172" s="83">
        <f>'Available Hours'!A42</f>
        <v>0</v>
      </c>
      <c r="B172" s="296"/>
      <c r="C172" s="106"/>
      <c r="D172" s="107"/>
      <c r="E172" s="158"/>
      <c r="F172" s="313">
        <f t="shared" si="26"/>
        <v>0</v>
      </c>
      <c r="G172" s="158"/>
      <c r="H172" s="135">
        <f t="shared" si="27"/>
        <v>0</v>
      </c>
      <c r="I172" s="85">
        <f t="shared" si="28"/>
        <v>0</v>
      </c>
    </row>
    <row r="173" spans="1:9" ht="18" customHeight="1" x14ac:dyDescent="0.2">
      <c r="A173" s="83">
        <f>'Available Hours'!A43</f>
        <v>0</v>
      </c>
      <c r="B173" s="296"/>
      <c r="C173" s="106"/>
      <c r="D173" s="107"/>
      <c r="E173" s="158"/>
      <c r="F173" s="313">
        <f t="shared" si="26"/>
        <v>0</v>
      </c>
      <c r="G173" s="158"/>
      <c r="H173" s="135">
        <f t="shared" si="27"/>
        <v>0</v>
      </c>
      <c r="I173" s="85">
        <f t="shared" si="28"/>
        <v>0</v>
      </c>
    </row>
    <row r="174" spans="1:9" ht="18" customHeight="1" x14ac:dyDescent="0.2">
      <c r="A174" s="83">
        <f>'Available Hours'!A44</f>
        <v>0</v>
      </c>
      <c r="B174" s="296"/>
      <c r="C174" s="106"/>
      <c r="D174" s="107"/>
      <c r="E174" s="158"/>
      <c r="F174" s="313">
        <f t="shared" si="26"/>
        <v>0</v>
      </c>
      <c r="G174" s="158"/>
      <c r="H174" s="135">
        <f t="shared" si="27"/>
        <v>0</v>
      </c>
      <c r="I174" s="85">
        <f t="shared" si="28"/>
        <v>0</v>
      </c>
    </row>
    <row r="175" spans="1:9" ht="18" customHeight="1" x14ac:dyDescent="0.2">
      <c r="A175" s="83">
        <f>'Available Hours'!A45</f>
        <v>0</v>
      </c>
      <c r="B175" s="296"/>
      <c r="C175" s="106"/>
      <c r="D175" s="107"/>
      <c r="E175" s="158"/>
      <c r="F175" s="313">
        <f t="shared" si="26"/>
        <v>0</v>
      </c>
      <c r="G175" s="158"/>
      <c r="H175" s="135">
        <f t="shared" si="27"/>
        <v>0</v>
      </c>
      <c r="I175" s="85">
        <f t="shared" si="28"/>
        <v>0</v>
      </c>
    </row>
    <row r="176" spans="1:9" ht="18" customHeight="1" x14ac:dyDescent="0.2">
      <c r="A176" s="83">
        <f>'Available Hours'!A46</f>
        <v>0</v>
      </c>
      <c r="B176" s="296"/>
      <c r="C176" s="106"/>
      <c r="D176" s="107"/>
      <c r="E176" s="158"/>
      <c r="F176" s="313">
        <f t="shared" si="26"/>
        <v>0</v>
      </c>
      <c r="G176" s="158"/>
      <c r="H176" s="135">
        <f t="shared" si="27"/>
        <v>0</v>
      </c>
      <c r="I176" s="85">
        <f t="shared" si="28"/>
        <v>0</v>
      </c>
    </row>
    <row r="177" spans="1:9" ht="18" customHeight="1" thickBot="1" x14ac:dyDescent="0.25">
      <c r="A177" s="83">
        <f>'Available Hours'!A49</f>
        <v>0</v>
      </c>
      <c r="B177" s="296"/>
      <c r="C177" s="106"/>
      <c r="D177" s="107"/>
      <c r="E177" s="158"/>
      <c r="F177" s="313">
        <f t="shared" si="26"/>
        <v>0</v>
      </c>
      <c r="G177" s="158"/>
      <c r="H177" s="135">
        <f t="shared" si="27"/>
        <v>0</v>
      </c>
      <c r="I177" s="85">
        <f t="shared" si="28"/>
        <v>0</v>
      </c>
    </row>
    <row r="178" spans="1:9" ht="18" customHeight="1" thickTop="1" thickBot="1" x14ac:dyDescent="0.25">
      <c r="A178" s="86" t="s">
        <v>33</v>
      </c>
      <c r="B178" s="301"/>
      <c r="C178" s="111">
        <f t="shared" ref="C178:I178" si="29">SUM(C143:C177)</f>
        <v>0</v>
      </c>
      <c r="D178" s="112">
        <f t="shared" si="29"/>
        <v>0</v>
      </c>
      <c r="E178" s="111">
        <f t="shared" si="29"/>
        <v>0</v>
      </c>
      <c r="F178" s="112">
        <f t="shared" si="29"/>
        <v>0</v>
      </c>
      <c r="G178" s="111">
        <f t="shared" si="29"/>
        <v>0</v>
      </c>
      <c r="H178" s="113">
        <f t="shared" si="29"/>
        <v>0</v>
      </c>
      <c r="I178" s="88">
        <f t="shared" si="29"/>
        <v>0</v>
      </c>
    </row>
    <row r="179" spans="1:9" ht="14.1" customHeight="1" x14ac:dyDescent="0.2">
      <c r="A179" s="136">
        <f>SUM(E139-C178-E178-G178)</f>
        <v>0</v>
      </c>
      <c r="B179" s="294"/>
      <c r="C179" s="40"/>
      <c r="D179" s="131"/>
      <c r="E179" s="40"/>
      <c r="F179" s="77"/>
      <c r="G179" s="40"/>
      <c r="H179" s="77"/>
      <c r="I179" s="80"/>
    </row>
    <row r="180" spans="1:9" ht="14.1" customHeight="1" x14ac:dyDescent="0.2">
      <c r="A180" s="136"/>
      <c r="B180" s="294"/>
      <c r="C180" s="40"/>
      <c r="D180" s="131"/>
      <c r="E180" s="40"/>
      <c r="F180" s="77"/>
      <c r="G180" s="40"/>
      <c r="H180" s="77"/>
      <c r="I180" s="80"/>
    </row>
    <row r="181" spans="1:9" ht="14.1" customHeight="1" x14ac:dyDescent="0.2">
      <c r="A181" s="136"/>
      <c r="B181" s="294"/>
      <c r="C181" s="40"/>
      <c r="D181" s="131"/>
      <c r="E181" s="40"/>
      <c r="F181" s="77"/>
      <c r="G181" s="40"/>
      <c r="H181" s="77"/>
      <c r="I181" s="80"/>
    </row>
    <row r="182" spans="1:9" ht="14.1" customHeight="1" x14ac:dyDescent="0.2">
      <c r="A182" s="136"/>
      <c r="B182" s="294"/>
      <c r="C182" s="40"/>
      <c r="D182" s="131"/>
      <c r="E182" s="40"/>
      <c r="F182" s="77"/>
      <c r="G182" s="40"/>
      <c r="H182" s="77"/>
      <c r="I182" s="80"/>
    </row>
    <row r="183" spans="1:9" ht="14.1" customHeight="1" x14ac:dyDescent="0.2">
      <c r="A183" s="136"/>
      <c r="B183" s="294"/>
      <c r="C183" s="40"/>
      <c r="D183" s="131"/>
      <c r="E183" s="40"/>
      <c r="F183" s="77"/>
      <c r="G183" s="40"/>
      <c r="H183" s="77"/>
      <c r="I183" s="80"/>
    </row>
    <row r="184" spans="1:9" ht="14.1" customHeight="1" x14ac:dyDescent="0.2">
      <c r="A184" s="137"/>
      <c r="B184" s="294"/>
      <c r="C184" s="40"/>
      <c r="D184" s="77"/>
      <c r="E184" s="40"/>
      <c r="F184" s="77"/>
      <c r="G184" s="40"/>
      <c r="H184" s="77"/>
      <c r="I184" s="80"/>
    </row>
    <row r="185" spans="1:9" ht="14.1" customHeight="1" x14ac:dyDescent="0.2">
      <c r="A185" s="118" t="str">
        <f>'NODL Tracking'!A1</f>
        <v>Grievance #:</v>
      </c>
      <c r="B185" s="78" t="str">
        <f>B136</f>
        <v>421-927-16</v>
      </c>
      <c r="C185" s="40"/>
      <c r="D185" s="77"/>
      <c r="E185" s="40"/>
      <c r="F185" s="77"/>
      <c r="G185" s="40"/>
      <c r="H185" s="77"/>
      <c r="I185" s="80"/>
    </row>
    <row r="186" spans="1:9" ht="14.1" customHeight="1" x14ac:dyDescent="0.2">
      <c r="A186" s="78" t="s">
        <v>60</v>
      </c>
      <c r="B186" s="311">
        <f>SUM('NODL Tracking'!P3:R3)</f>
        <v>42634</v>
      </c>
      <c r="C186" s="40"/>
      <c r="D186" s="77"/>
      <c r="E186" s="40"/>
      <c r="F186" s="77"/>
      <c r="G186" s="40"/>
      <c r="H186" s="77"/>
      <c r="I186" s="80"/>
    </row>
    <row r="187" spans="1:9" ht="14.1" customHeight="1" x14ac:dyDescent="0.2">
      <c r="A187" s="137"/>
      <c r="B187" s="294"/>
      <c r="C187" s="40"/>
      <c r="D187" s="77"/>
      <c r="E187" s="40"/>
      <c r="F187" s="77"/>
      <c r="G187" s="40"/>
      <c r="H187" s="77"/>
      <c r="I187" s="80"/>
    </row>
    <row r="188" spans="1:9" ht="14.1" customHeight="1" x14ac:dyDescent="0.2">
      <c r="A188" s="130"/>
      <c r="B188" s="432" t="s">
        <v>47</v>
      </c>
      <c r="C188" s="432"/>
      <c r="D188" s="432"/>
      <c r="E188" s="138">
        <f>'NODL Tracking'!S40</f>
        <v>0</v>
      </c>
      <c r="F188" s="133" t="s">
        <v>30</v>
      </c>
      <c r="G188" s="40"/>
      <c r="H188" s="77"/>
      <c r="I188" s="80"/>
    </row>
    <row r="189" spans="1:9" s="16" customFormat="1" ht="14.1" customHeight="1" thickBot="1" x14ac:dyDescent="0.25">
      <c r="A189" s="139"/>
      <c r="B189" s="302"/>
      <c r="C189" s="41"/>
      <c r="D189" s="42"/>
      <c r="E189" s="140"/>
      <c r="F189" s="80"/>
      <c r="G189" s="41"/>
      <c r="H189" s="80"/>
      <c r="I189" s="80"/>
    </row>
    <row r="190" spans="1:9" ht="14.1" customHeight="1" x14ac:dyDescent="0.2">
      <c r="A190" s="81" t="s">
        <v>31</v>
      </c>
      <c r="B190" s="292"/>
      <c r="C190" s="65" t="s">
        <v>52</v>
      </c>
      <c r="D190" s="101" t="s">
        <v>53</v>
      </c>
      <c r="E190" s="65" t="s">
        <v>50</v>
      </c>
      <c r="F190" s="101" t="s">
        <v>45</v>
      </c>
      <c r="G190" s="65" t="s">
        <v>46</v>
      </c>
      <c r="H190" s="101" t="s">
        <v>32</v>
      </c>
      <c r="I190" s="134" t="s">
        <v>33</v>
      </c>
    </row>
    <row r="191" spans="1:9" ht="21" customHeight="1" x14ac:dyDescent="0.2">
      <c r="A191" s="422" t="s">
        <v>75</v>
      </c>
      <c r="B191" s="423"/>
      <c r="C191" s="423"/>
      <c r="D191" s="423"/>
      <c r="E191" s="423"/>
      <c r="F191" s="423"/>
      <c r="G191" s="423"/>
      <c r="H191" s="423"/>
      <c r="I191" s="424"/>
    </row>
    <row r="192" spans="1:9" ht="18" customHeight="1" x14ac:dyDescent="0.2">
      <c r="A192" s="83">
        <f>A143</f>
        <v>0</v>
      </c>
      <c r="B192" s="425"/>
      <c r="C192" s="158"/>
      <c r="D192" s="135">
        <f>SUM(17.79*C192)</f>
        <v>0</v>
      </c>
      <c r="E192" s="158"/>
      <c r="F192" s="313">
        <f>SUM(26.68*E192)</f>
        <v>0</v>
      </c>
      <c r="G192" s="158"/>
      <c r="H192" s="135">
        <f>SUM(35.58*G192)</f>
        <v>0</v>
      </c>
      <c r="I192" s="85">
        <f>SUM(H192,F192,D192)</f>
        <v>0</v>
      </c>
    </row>
    <row r="193" spans="1:9" ht="18" customHeight="1" x14ac:dyDescent="0.2">
      <c r="A193" s="83">
        <f t="shared" ref="A193:A198" si="30">A144</f>
        <v>0</v>
      </c>
      <c r="B193" s="426"/>
      <c r="C193" s="158"/>
      <c r="D193" s="135">
        <f t="shared" ref="D193:D198" si="31">SUM(17.79*C193)</f>
        <v>0</v>
      </c>
      <c r="E193" s="158"/>
      <c r="F193" s="313">
        <f t="shared" ref="F193:F198" si="32">SUM(26.68*E193)</f>
        <v>0</v>
      </c>
      <c r="G193" s="158"/>
      <c r="H193" s="135">
        <f t="shared" ref="H193:H198" si="33">SUM(35.58*G193)</f>
        <v>0</v>
      </c>
      <c r="I193" s="85">
        <f t="shared" ref="I193:I198" si="34">SUM(H193,F193,D193)</f>
        <v>0</v>
      </c>
    </row>
    <row r="194" spans="1:9" ht="18" customHeight="1" x14ac:dyDescent="0.2">
      <c r="A194" s="83">
        <f t="shared" si="30"/>
        <v>0</v>
      </c>
      <c r="B194" s="426"/>
      <c r="C194" s="158"/>
      <c r="D194" s="135">
        <f t="shared" si="31"/>
        <v>0</v>
      </c>
      <c r="E194" s="158"/>
      <c r="F194" s="313">
        <f t="shared" si="32"/>
        <v>0</v>
      </c>
      <c r="G194" s="158"/>
      <c r="H194" s="135">
        <f t="shared" si="33"/>
        <v>0</v>
      </c>
      <c r="I194" s="85">
        <f t="shared" si="34"/>
        <v>0</v>
      </c>
    </row>
    <row r="195" spans="1:9" ht="18" customHeight="1" x14ac:dyDescent="0.2">
      <c r="A195" s="83">
        <f t="shared" si="30"/>
        <v>0</v>
      </c>
      <c r="B195" s="426"/>
      <c r="C195" s="158"/>
      <c r="D195" s="135">
        <f t="shared" si="31"/>
        <v>0</v>
      </c>
      <c r="E195" s="158"/>
      <c r="F195" s="313">
        <f t="shared" si="32"/>
        <v>0</v>
      </c>
      <c r="G195" s="158"/>
      <c r="H195" s="135">
        <f t="shared" si="33"/>
        <v>0</v>
      </c>
      <c r="I195" s="85">
        <f t="shared" si="34"/>
        <v>0</v>
      </c>
    </row>
    <row r="196" spans="1:9" ht="18" customHeight="1" x14ac:dyDescent="0.2">
      <c r="A196" s="83">
        <f t="shared" si="30"/>
        <v>0</v>
      </c>
      <c r="B196" s="426"/>
      <c r="C196" s="158"/>
      <c r="D196" s="135">
        <f t="shared" si="31"/>
        <v>0</v>
      </c>
      <c r="E196" s="158"/>
      <c r="F196" s="313">
        <f t="shared" si="32"/>
        <v>0</v>
      </c>
      <c r="G196" s="158"/>
      <c r="H196" s="135">
        <f t="shared" si="33"/>
        <v>0</v>
      </c>
      <c r="I196" s="85">
        <f t="shared" si="34"/>
        <v>0</v>
      </c>
    </row>
    <row r="197" spans="1:9" ht="18" customHeight="1" x14ac:dyDescent="0.2">
      <c r="A197" s="83">
        <f t="shared" si="30"/>
        <v>0</v>
      </c>
      <c r="B197" s="426"/>
      <c r="C197" s="158"/>
      <c r="D197" s="135">
        <f t="shared" si="31"/>
        <v>0</v>
      </c>
      <c r="E197" s="158"/>
      <c r="F197" s="313">
        <f t="shared" si="32"/>
        <v>0</v>
      </c>
      <c r="G197" s="158"/>
      <c r="H197" s="135">
        <f t="shared" si="33"/>
        <v>0</v>
      </c>
      <c r="I197" s="85">
        <f t="shared" si="34"/>
        <v>0</v>
      </c>
    </row>
    <row r="198" spans="1:9" ht="18" customHeight="1" x14ac:dyDescent="0.2">
      <c r="A198" s="83">
        <f t="shared" si="30"/>
        <v>0</v>
      </c>
      <c r="B198" s="426"/>
      <c r="C198" s="158"/>
      <c r="D198" s="135">
        <f t="shared" si="31"/>
        <v>0</v>
      </c>
      <c r="E198" s="158"/>
      <c r="F198" s="313">
        <f t="shared" si="32"/>
        <v>0</v>
      </c>
      <c r="G198" s="158"/>
      <c r="H198" s="135">
        <f t="shared" si="33"/>
        <v>0</v>
      </c>
      <c r="I198" s="85">
        <f t="shared" si="34"/>
        <v>0</v>
      </c>
    </row>
    <row r="199" spans="1:9" ht="21" customHeight="1" x14ac:dyDescent="0.2">
      <c r="A199" s="422" t="str">
        <f>'Available Hours'!A19</f>
        <v>ODL Carriers (10/12 Hrs)</v>
      </c>
      <c r="B199" s="423"/>
      <c r="C199" s="423"/>
      <c r="D199" s="423"/>
      <c r="E199" s="423"/>
      <c r="F199" s="423"/>
      <c r="G199" s="423"/>
      <c r="H199" s="423"/>
      <c r="I199" s="424"/>
    </row>
    <row r="200" spans="1:9" ht="18" customHeight="1" x14ac:dyDescent="0.2">
      <c r="A200" s="83">
        <f>'Available Hours'!A21</f>
        <v>0</v>
      </c>
      <c r="B200" s="296"/>
      <c r="C200" s="106"/>
      <c r="D200" s="107"/>
      <c r="E200" s="71"/>
      <c r="F200" s="313">
        <f>SUM(44.25*E200)</f>
        <v>0</v>
      </c>
      <c r="G200" s="158"/>
      <c r="H200" s="135">
        <f>SUM(59*G200)</f>
        <v>0</v>
      </c>
      <c r="I200" s="85">
        <f>SUM(H200,F200,D200)</f>
        <v>0</v>
      </c>
    </row>
    <row r="201" spans="1:9" ht="18" customHeight="1" x14ac:dyDescent="0.2">
      <c r="A201" s="83">
        <f>'Available Hours'!A22</f>
        <v>0</v>
      </c>
      <c r="B201" s="296"/>
      <c r="C201" s="106"/>
      <c r="D201" s="107"/>
      <c r="E201" s="71"/>
      <c r="F201" s="313">
        <f t="shared" ref="F201:F226" si="35">SUM(44.25*E201)</f>
        <v>0</v>
      </c>
      <c r="G201" s="158"/>
      <c r="H201" s="135">
        <f t="shared" ref="H201:H226" si="36">SUM(59*G201)</f>
        <v>0</v>
      </c>
      <c r="I201" s="85">
        <f t="shared" ref="I201:I226" si="37">SUM(H201,F201,D201)</f>
        <v>0</v>
      </c>
    </row>
    <row r="202" spans="1:9" ht="18" customHeight="1" x14ac:dyDescent="0.2">
      <c r="A202" s="83">
        <f>'Available Hours'!A23</f>
        <v>0</v>
      </c>
      <c r="B202" s="296"/>
      <c r="C202" s="106"/>
      <c r="D202" s="107"/>
      <c r="E202" s="71"/>
      <c r="F202" s="313">
        <f t="shared" si="35"/>
        <v>0</v>
      </c>
      <c r="G202" s="158"/>
      <c r="H202" s="135">
        <f t="shared" si="36"/>
        <v>0</v>
      </c>
      <c r="I202" s="85">
        <f t="shared" si="37"/>
        <v>0</v>
      </c>
    </row>
    <row r="203" spans="1:9" ht="18" customHeight="1" x14ac:dyDescent="0.2">
      <c r="A203" s="83">
        <f>'Available Hours'!A24</f>
        <v>0</v>
      </c>
      <c r="B203" s="296"/>
      <c r="C203" s="106"/>
      <c r="D203" s="107"/>
      <c r="E203" s="71"/>
      <c r="F203" s="313">
        <f t="shared" si="35"/>
        <v>0</v>
      </c>
      <c r="G203" s="158"/>
      <c r="H203" s="135">
        <f t="shared" si="36"/>
        <v>0</v>
      </c>
      <c r="I203" s="85">
        <f t="shared" si="37"/>
        <v>0</v>
      </c>
    </row>
    <row r="204" spans="1:9" ht="18" customHeight="1" x14ac:dyDescent="0.2">
      <c r="A204" s="83">
        <f>'Available Hours'!A25</f>
        <v>0</v>
      </c>
      <c r="B204" s="296"/>
      <c r="C204" s="106"/>
      <c r="D204" s="107"/>
      <c r="E204" s="71"/>
      <c r="F204" s="313">
        <f t="shared" si="35"/>
        <v>0</v>
      </c>
      <c r="G204" s="158"/>
      <c r="H204" s="135">
        <f t="shared" si="36"/>
        <v>0</v>
      </c>
      <c r="I204" s="85">
        <f t="shared" si="37"/>
        <v>0</v>
      </c>
    </row>
    <row r="205" spans="1:9" ht="18" customHeight="1" x14ac:dyDescent="0.2">
      <c r="A205" s="83">
        <f>'Available Hours'!A26</f>
        <v>0</v>
      </c>
      <c r="B205" s="296"/>
      <c r="C205" s="106"/>
      <c r="D205" s="107"/>
      <c r="E205" s="71"/>
      <c r="F205" s="313">
        <f t="shared" si="35"/>
        <v>0</v>
      </c>
      <c r="G205" s="158"/>
      <c r="H205" s="135">
        <f t="shared" si="36"/>
        <v>0</v>
      </c>
      <c r="I205" s="85">
        <f t="shared" si="37"/>
        <v>0</v>
      </c>
    </row>
    <row r="206" spans="1:9" ht="18" customHeight="1" x14ac:dyDescent="0.2">
      <c r="A206" s="83">
        <f>'Available Hours'!A27</f>
        <v>0</v>
      </c>
      <c r="B206" s="296"/>
      <c r="C206" s="106"/>
      <c r="D206" s="107"/>
      <c r="E206" s="71"/>
      <c r="F206" s="313">
        <f t="shared" si="35"/>
        <v>0</v>
      </c>
      <c r="G206" s="158"/>
      <c r="H206" s="135">
        <f t="shared" si="36"/>
        <v>0</v>
      </c>
      <c r="I206" s="85">
        <f t="shared" si="37"/>
        <v>0</v>
      </c>
    </row>
    <row r="207" spans="1:9" ht="18" customHeight="1" x14ac:dyDescent="0.2">
      <c r="A207" s="83">
        <f>'Available Hours'!A28</f>
        <v>0</v>
      </c>
      <c r="B207" s="296"/>
      <c r="C207" s="106"/>
      <c r="D207" s="107"/>
      <c r="E207" s="71"/>
      <c r="F207" s="313">
        <f t="shared" si="35"/>
        <v>0</v>
      </c>
      <c r="G207" s="158"/>
      <c r="H207" s="135">
        <f t="shared" si="36"/>
        <v>0</v>
      </c>
      <c r="I207" s="85">
        <f t="shared" si="37"/>
        <v>0</v>
      </c>
    </row>
    <row r="208" spans="1:9" ht="18" customHeight="1" x14ac:dyDescent="0.2">
      <c r="A208" s="83">
        <f>'Available Hours'!A29</f>
        <v>0</v>
      </c>
      <c r="B208" s="296"/>
      <c r="C208" s="106"/>
      <c r="D208" s="107"/>
      <c r="E208" s="71"/>
      <c r="F208" s="313">
        <f t="shared" si="35"/>
        <v>0</v>
      </c>
      <c r="G208" s="158"/>
      <c r="H208" s="135">
        <f t="shared" si="36"/>
        <v>0</v>
      </c>
      <c r="I208" s="85">
        <f t="shared" si="37"/>
        <v>0</v>
      </c>
    </row>
    <row r="209" spans="1:9" ht="18" customHeight="1" x14ac:dyDescent="0.2">
      <c r="A209" s="83">
        <f>'Available Hours'!A30</f>
        <v>0</v>
      </c>
      <c r="B209" s="296"/>
      <c r="C209" s="106"/>
      <c r="D209" s="107"/>
      <c r="E209" s="71"/>
      <c r="F209" s="313">
        <f t="shared" si="35"/>
        <v>0</v>
      </c>
      <c r="G209" s="158"/>
      <c r="H209" s="135">
        <f t="shared" si="36"/>
        <v>0</v>
      </c>
      <c r="I209" s="85">
        <f t="shared" si="37"/>
        <v>0</v>
      </c>
    </row>
    <row r="210" spans="1:9" ht="18" customHeight="1" x14ac:dyDescent="0.2">
      <c r="A210" s="83">
        <f>'Available Hours'!A31</f>
        <v>0</v>
      </c>
      <c r="B210" s="296"/>
      <c r="C210" s="106"/>
      <c r="D210" s="107"/>
      <c r="E210" s="71"/>
      <c r="F210" s="313">
        <f t="shared" si="35"/>
        <v>0</v>
      </c>
      <c r="G210" s="158"/>
      <c r="H210" s="135">
        <f t="shared" si="36"/>
        <v>0</v>
      </c>
      <c r="I210" s="85">
        <f t="shared" si="37"/>
        <v>0</v>
      </c>
    </row>
    <row r="211" spans="1:9" ht="18" customHeight="1" x14ac:dyDescent="0.2">
      <c r="A211" s="83">
        <f>'Available Hours'!A32</f>
        <v>0</v>
      </c>
      <c r="B211" s="296"/>
      <c r="C211" s="106"/>
      <c r="D211" s="107"/>
      <c r="E211" s="71"/>
      <c r="F211" s="313">
        <f t="shared" si="35"/>
        <v>0</v>
      </c>
      <c r="G211" s="158"/>
      <c r="H211" s="135">
        <f t="shared" si="36"/>
        <v>0</v>
      </c>
      <c r="I211" s="85">
        <f t="shared" si="37"/>
        <v>0</v>
      </c>
    </row>
    <row r="212" spans="1:9" ht="18" customHeight="1" x14ac:dyDescent="0.2">
      <c r="A212" s="83">
        <f>'Available Hours'!A33</f>
        <v>0</v>
      </c>
      <c r="B212" s="296"/>
      <c r="C212" s="106"/>
      <c r="D212" s="107"/>
      <c r="E212" s="71"/>
      <c r="F212" s="313">
        <f t="shared" si="35"/>
        <v>0</v>
      </c>
      <c r="G212" s="158"/>
      <c r="H212" s="135">
        <f t="shared" si="36"/>
        <v>0</v>
      </c>
      <c r="I212" s="85">
        <f t="shared" si="37"/>
        <v>0</v>
      </c>
    </row>
    <row r="213" spans="1:9" ht="18" customHeight="1" x14ac:dyDescent="0.2">
      <c r="A213" s="83">
        <f>'Available Hours'!A34</f>
        <v>0</v>
      </c>
      <c r="B213" s="296"/>
      <c r="C213" s="106"/>
      <c r="D213" s="107"/>
      <c r="E213" s="71"/>
      <c r="F213" s="313">
        <f t="shared" si="35"/>
        <v>0</v>
      </c>
      <c r="G213" s="158"/>
      <c r="H213" s="135">
        <f t="shared" si="36"/>
        <v>0</v>
      </c>
      <c r="I213" s="85">
        <f t="shared" si="37"/>
        <v>0</v>
      </c>
    </row>
    <row r="214" spans="1:9" ht="18" customHeight="1" x14ac:dyDescent="0.2">
      <c r="A214" s="83">
        <f>'Available Hours'!A35</f>
        <v>0</v>
      </c>
      <c r="B214" s="296"/>
      <c r="C214" s="106"/>
      <c r="D214" s="107"/>
      <c r="E214" s="71"/>
      <c r="F214" s="313">
        <f t="shared" si="35"/>
        <v>0</v>
      </c>
      <c r="G214" s="158"/>
      <c r="H214" s="135">
        <f t="shared" si="36"/>
        <v>0</v>
      </c>
      <c r="I214" s="85">
        <f t="shared" si="37"/>
        <v>0</v>
      </c>
    </row>
    <row r="215" spans="1:9" ht="18" customHeight="1" x14ac:dyDescent="0.2">
      <c r="A215" s="83">
        <f>'Available Hours'!A36</f>
        <v>0</v>
      </c>
      <c r="B215" s="296"/>
      <c r="C215" s="106"/>
      <c r="D215" s="107"/>
      <c r="E215" s="71"/>
      <c r="F215" s="313">
        <f t="shared" si="35"/>
        <v>0</v>
      </c>
      <c r="G215" s="158"/>
      <c r="H215" s="135">
        <f t="shared" si="36"/>
        <v>0</v>
      </c>
      <c r="I215" s="85">
        <f t="shared" si="37"/>
        <v>0</v>
      </c>
    </row>
    <row r="216" spans="1:9" ht="18" customHeight="1" x14ac:dyDescent="0.2">
      <c r="A216" s="83">
        <f>'Available Hours'!A37</f>
        <v>0</v>
      </c>
      <c r="B216" s="296"/>
      <c r="C216" s="106"/>
      <c r="D216" s="107"/>
      <c r="E216" s="71"/>
      <c r="F216" s="313">
        <f t="shared" si="35"/>
        <v>0</v>
      </c>
      <c r="G216" s="158"/>
      <c r="H216" s="135">
        <f t="shared" si="36"/>
        <v>0</v>
      </c>
      <c r="I216" s="85">
        <f t="shared" si="37"/>
        <v>0</v>
      </c>
    </row>
    <row r="217" spans="1:9" ht="18" customHeight="1" x14ac:dyDescent="0.2">
      <c r="A217" s="83">
        <f>'Available Hours'!A38</f>
        <v>0</v>
      </c>
      <c r="B217" s="296"/>
      <c r="C217" s="106"/>
      <c r="D217" s="107"/>
      <c r="E217" s="71"/>
      <c r="F217" s="313">
        <f t="shared" si="35"/>
        <v>0</v>
      </c>
      <c r="G217" s="158"/>
      <c r="H217" s="135">
        <f t="shared" si="36"/>
        <v>0</v>
      </c>
      <c r="I217" s="85">
        <f t="shared" si="37"/>
        <v>0</v>
      </c>
    </row>
    <row r="218" spans="1:9" ht="18" customHeight="1" x14ac:dyDescent="0.2">
      <c r="A218" s="83">
        <f>'Available Hours'!A39</f>
        <v>0</v>
      </c>
      <c r="B218" s="296"/>
      <c r="C218" s="106"/>
      <c r="D218" s="107"/>
      <c r="E218" s="71"/>
      <c r="F218" s="313">
        <f t="shared" si="35"/>
        <v>0</v>
      </c>
      <c r="G218" s="158"/>
      <c r="H218" s="135">
        <f t="shared" si="36"/>
        <v>0</v>
      </c>
      <c r="I218" s="85">
        <f t="shared" si="37"/>
        <v>0</v>
      </c>
    </row>
    <row r="219" spans="1:9" ht="18" customHeight="1" x14ac:dyDescent="0.2">
      <c r="A219" s="83">
        <f>'Available Hours'!A40</f>
        <v>0</v>
      </c>
      <c r="B219" s="296"/>
      <c r="C219" s="106"/>
      <c r="D219" s="107"/>
      <c r="E219" s="71"/>
      <c r="F219" s="313">
        <f t="shared" si="35"/>
        <v>0</v>
      </c>
      <c r="G219" s="158"/>
      <c r="H219" s="135">
        <f t="shared" si="36"/>
        <v>0</v>
      </c>
      <c r="I219" s="85">
        <f t="shared" si="37"/>
        <v>0</v>
      </c>
    </row>
    <row r="220" spans="1:9" ht="18" customHeight="1" x14ac:dyDescent="0.2">
      <c r="A220" s="83">
        <f>'Available Hours'!A41</f>
        <v>0</v>
      </c>
      <c r="B220" s="296"/>
      <c r="C220" s="106"/>
      <c r="D220" s="107"/>
      <c r="E220" s="71"/>
      <c r="F220" s="313">
        <f t="shared" si="35"/>
        <v>0</v>
      </c>
      <c r="G220" s="158"/>
      <c r="H220" s="135">
        <f t="shared" si="36"/>
        <v>0</v>
      </c>
      <c r="I220" s="85">
        <f t="shared" si="37"/>
        <v>0</v>
      </c>
    </row>
    <row r="221" spans="1:9" ht="18" customHeight="1" x14ac:dyDescent="0.2">
      <c r="A221" s="83">
        <f>'Available Hours'!A42</f>
        <v>0</v>
      </c>
      <c r="B221" s="296"/>
      <c r="C221" s="106"/>
      <c r="D221" s="107"/>
      <c r="E221" s="71"/>
      <c r="F221" s="313">
        <f t="shared" si="35"/>
        <v>0</v>
      </c>
      <c r="G221" s="158"/>
      <c r="H221" s="135">
        <f t="shared" si="36"/>
        <v>0</v>
      </c>
      <c r="I221" s="85">
        <f t="shared" si="37"/>
        <v>0</v>
      </c>
    </row>
    <row r="222" spans="1:9" ht="18" customHeight="1" x14ac:dyDescent="0.2">
      <c r="A222" s="83">
        <f>'Available Hours'!A43</f>
        <v>0</v>
      </c>
      <c r="B222" s="296"/>
      <c r="C222" s="106"/>
      <c r="D222" s="107"/>
      <c r="E222" s="71"/>
      <c r="F222" s="313">
        <f t="shared" si="35"/>
        <v>0</v>
      </c>
      <c r="G222" s="158"/>
      <c r="H222" s="135">
        <f t="shared" si="36"/>
        <v>0</v>
      </c>
      <c r="I222" s="85">
        <f t="shared" si="37"/>
        <v>0</v>
      </c>
    </row>
    <row r="223" spans="1:9" ht="18" customHeight="1" x14ac:dyDescent="0.2">
      <c r="A223" s="83">
        <f>'Available Hours'!A44</f>
        <v>0</v>
      </c>
      <c r="B223" s="296"/>
      <c r="C223" s="106"/>
      <c r="D223" s="107"/>
      <c r="E223" s="71"/>
      <c r="F223" s="313">
        <f t="shared" si="35"/>
        <v>0</v>
      </c>
      <c r="G223" s="158"/>
      <c r="H223" s="135">
        <f t="shared" si="36"/>
        <v>0</v>
      </c>
      <c r="I223" s="85">
        <f t="shared" si="37"/>
        <v>0</v>
      </c>
    </row>
    <row r="224" spans="1:9" ht="18" customHeight="1" x14ac:dyDescent="0.2">
      <c r="A224" s="83">
        <f>'Available Hours'!A45</f>
        <v>0</v>
      </c>
      <c r="B224" s="296"/>
      <c r="C224" s="106"/>
      <c r="D224" s="107"/>
      <c r="E224" s="71"/>
      <c r="F224" s="313">
        <f t="shared" si="35"/>
        <v>0</v>
      </c>
      <c r="G224" s="158"/>
      <c r="H224" s="135">
        <f t="shared" si="36"/>
        <v>0</v>
      </c>
      <c r="I224" s="85">
        <f t="shared" si="37"/>
        <v>0</v>
      </c>
    </row>
    <row r="225" spans="1:9" ht="18" customHeight="1" x14ac:dyDescent="0.2">
      <c r="A225" s="83">
        <f>'Available Hours'!A46</f>
        <v>0</v>
      </c>
      <c r="B225" s="296"/>
      <c r="C225" s="106"/>
      <c r="D225" s="107"/>
      <c r="E225" s="71"/>
      <c r="F225" s="313">
        <f t="shared" si="35"/>
        <v>0</v>
      </c>
      <c r="G225" s="158"/>
      <c r="H225" s="135">
        <f t="shared" si="36"/>
        <v>0</v>
      </c>
      <c r="I225" s="85">
        <f t="shared" si="37"/>
        <v>0</v>
      </c>
    </row>
    <row r="226" spans="1:9" ht="18" customHeight="1" thickBot="1" x14ac:dyDescent="0.25">
      <c r="A226" s="83">
        <f>'Available Hours'!A49</f>
        <v>0</v>
      </c>
      <c r="B226" s="296"/>
      <c r="C226" s="106"/>
      <c r="D226" s="107"/>
      <c r="E226" s="71"/>
      <c r="F226" s="313">
        <f t="shared" si="35"/>
        <v>0</v>
      </c>
      <c r="G226" s="158"/>
      <c r="H226" s="135">
        <f t="shared" si="36"/>
        <v>0</v>
      </c>
      <c r="I226" s="85">
        <f t="shared" si="37"/>
        <v>0</v>
      </c>
    </row>
    <row r="227" spans="1:9" ht="18" customHeight="1" thickTop="1" thickBot="1" x14ac:dyDescent="0.25">
      <c r="A227" s="86" t="s">
        <v>33</v>
      </c>
      <c r="B227" s="301"/>
      <c r="C227" s="111">
        <f t="shared" ref="C227:I227" si="38">SUM(C192:C226)</f>
        <v>0</v>
      </c>
      <c r="D227" s="141">
        <f t="shared" si="38"/>
        <v>0</v>
      </c>
      <c r="E227" s="111">
        <f t="shared" si="38"/>
        <v>0</v>
      </c>
      <c r="F227" s="112">
        <f t="shared" si="38"/>
        <v>0</v>
      </c>
      <c r="G227" s="111">
        <f t="shared" si="38"/>
        <v>0</v>
      </c>
      <c r="H227" s="142">
        <f t="shared" si="38"/>
        <v>0</v>
      </c>
      <c r="I227" s="88">
        <f t="shared" si="38"/>
        <v>0</v>
      </c>
    </row>
    <row r="228" spans="1:9" ht="14.1" customHeight="1" x14ac:dyDescent="0.2">
      <c r="A228" s="143">
        <f>SUM(E188-C227-E227-G227)</f>
        <v>0</v>
      </c>
      <c r="B228" s="294"/>
      <c r="C228" s="40"/>
      <c r="D228" s="131"/>
      <c r="E228" s="40"/>
      <c r="F228" s="77"/>
      <c r="G228" s="40"/>
      <c r="H228" s="77"/>
      <c r="I228" s="80"/>
    </row>
    <row r="229" spans="1:9" ht="14.1" customHeight="1" x14ac:dyDescent="0.2">
      <c r="A229" s="143"/>
      <c r="B229" s="294"/>
      <c r="C229" s="40"/>
      <c r="D229" s="131"/>
      <c r="E229" s="40"/>
      <c r="F229" s="77"/>
      <c r="G229" s="40"/>
      <c r="H229" s="77"/>
      <c r="I229" s="80"/>
    </row>
    <row r="230" spans="1:9" ht="14.1" customHeight="1" x14ac:dyDescent="0.2">
      <c r="A230" s="143"/>
      <c r="B230" s="294"/>
      <c r="C230" s="40"/>
      <c r="D230" s="131"/>
      <c r="E230" s="40"/>
      <c r="F230" s="77"/>
      <c r="G230" s="40"/>
      <c r="H230" s="77"/>
      <c r="I230" s="80"/>
    </row>
    <row r="231" spans="1:9" ht="14.1" customHeight="1" x14ac:dyDescent="0.2">
      <c r="A231" s="143"/>
      <c r="B231" s="294"/>
      <c r="C231" s="40"/>
      <c r="D231" s="131"/>
      <c r="E231" s="40"/>
      <c r="F231" s="77"/>
      <c r="G231" s="40"/>
      <c r="H231" s="77"/>
      <c r="I231" s="80"/>
    </row>
    <row r="232" spans="1:9" ht="14.1" customHeight="1" x14ac:dyDescent="0.2">
      <c r="A232" s="144"/>
      <c r="B232" s="294"/>
      <c r="C232" s="40"/>
      <c r="D232" s="131"/>
      <c r="E232" s="40"/>
      <c r="F232" s="77"/>
      <c r="G232" s="40"/>
      <c r="H232" s="77"/>
      <c r="I232" s="80"/>
    </row>
    <row r="233" spans="1:9" ht="14.1" customHeight="1" x14ac:dyDescent="0.2">
      <c r="A233" s="145" t="str">
        <f>'NODL Tracking'!A1</f>
        <v>Grievance #:</v>
      </c>
      <c r="B233" s="78" t="str">
        <f>B185</f>
        <v>421-927-16</v>
      </c>
      <c r="C233" s="40"/>
      <c r="D233" s="131"/>
      <c r="E233" s="40"/>
      <c r="F233" s="77"/>
      <c r="G233" s="40"/>
      <c r="H233" s="77"/>
      <c r="I233" s="80"/>
    </row>
    <row r="234" spans="1:9" ht="14.1" customHeight="1" x14ac:dyDescent="0.2">
      <c r="A234" s="78" t="s">
        <v>58</v>
      </c>
      <c r="B234" s="311">
        <f>SUM('NODL Tracking'!T3:V3)</f>
        <v>42635</v>
      </c>
      <c r="C234" s="40"/>
      <c r="D234" s="131"/>
      <c r="E234" s="40"/>
      <c r="F234" s="77"/>
      <c r="G234" s="40"/>
      <c r="H234" s="77"/>
      <c r="I234" s="80"/>
    </row>
    <row r="235" spans="1:9" ht="14.1" customHeight="1" x14ac:dyDescent="0.2">
      <c r="A235" s="144"/>
      <c r="B235" s="294"/>
      <c r="C235" s="40"/>
      <c r="D235" s="131"/>
      <c r="E235" s="40"/>
      <c r="F235" s="77"/>
      <c r="G235" s="40"/>
      <c r="H235" s="77"/>
      <c r="I235" s="80"/>
    </row>
    <row r="236" spans="1:9" ht="14.1" customHeight="1" x14ac:dyDescent="0.2">
      <c r="A236" s="137"/>
      <c r="B236" s="432" t="s">
        <v>47</v>
      </c>
      <c r="C236" s="432"/>
      <c r="D236" s="432"/>
      <c r="E236" s="138">
        <f>'NODL Tracking'!W40</f>
        <v>0</v>
      </c>
      <c r="F236" s="133" t="s">
        <v>30</v>
      </c>
      <c r="G236" s="40"/>
      <c r="H236" s="77"/>
      <c r="I236" s="80"/>
    </row>
    <row r="237" spans="1:9" s="16" customFormat="1" ht="14.1" customHeight="1" thickBot="1" x14ac:dyDescent="0.25">
      <c r="A237" s="439"/>
      <c r="B237" s="440"/>
      <c r="C237" s="41"/>
      <c r="D237" s="146"/>
      <c r="E237" s="127"/>
      <c r="F237" s="80"/>
      <c r="G237" s="41"/>
      <c r="H237" s="80"/>
      <c r="I237" s="80"/>
    </row>
    <row r="238" spans="1:9" ht="14.1" customHeight="1" x14ac:dyDescent="0.2">
      <c r="A238" s="147" t="s">
        <v>31</v>
      </c>
      <c r="B238" s="303"/>
      <c r="C238" s="65" t="s">
        <v>52</v>
      </c>
      <c r="D238" s="101" t="s">
        <v>53</v>
      </c>
      <c r="E238" s="148" t="s">
        <v>50</v>
      </c>
      <c r="F238" s="149" t="s">
        <v>45</v>
      </c>
      <c r="G238" s="148" t="s">
        <v>46</v>
      </c>
      <c r="H238" s="149" t="s">
        <v>32</v>
      </c>
      <c r="I238" s="134" t="s">
        <v>33</v>
      </c>
    </row>
    <row r="239" spans="1:9" ht="21" customHeight="1" x14ac:dyDescent="0.2">
      <c r="A239" s="422" t="s">
        <v>75</v>
      </c>
      <c r="B239" s="423"/>
      <c r="C239" s="423"/>
      <c r="D239" s="423"/>
      <c r="E239" s="423"/>
      <c r="F239" s="423"/>
      <c r="G239" s="423"/>
      <c r="H239" s="423"/>
      <c r="I239" s="424"/>
    </row>
    <row r="240" spans="1:9" ht="18" customHeight="1" x14ac:dyDescent="0.2">
      <c r="A240" s="83">
        <f>A192</f>
        <v>0</v>
      </c>
      <c r="B240" s="425"/>
      <c r="C240" s="158"/>
      <c r="D240" s="135">
        <f>SUM(17.79*C240)</f>
        <v>0</v>
      </c>
      <c r="E240" s="158"/>
      <c r="F240" s="313">
        <f>SUM(26.68*E240)</f>
        <v>0</v>
      </c>
      <c r="G240" s="158"/>
      <c r="H240" s="135">
        <f>SUM(35.58*G240)</f>
        <v>0</v>
      </c>
      <c r="I240" s="85">
        <f>SUM(H240,F240,D240)</f>
        <v>0</v>
      </c>
    </row>
    <row r="241" spans="1:9" ht="18" customHeight="1" x14ac:dyDescent="0.2">
      <c r="A241" s="83">
        <f t="shared" ref="A241:A246" si="39">A193</f>
        <v>0</v>
      </c>
      <c r="B241" s="426"/>
      <c r="C241" s="158"/>
      <c r="D241" s="135">
        <f t="shared" ref="D241:D246" si="40">SUM(17.79*C241)</f>
        <v>0</v>
      </c>
      <c r="E241" s="158"/>
      <c r="F241" s="313">
        <f t="shared" ref="F241:F246" si="41">SUM(26.68*E241)</f>
        <v>0</v>
      </c>
      <c r="G241" s="158"/>
      <c r="H241" s="135">
        <f t="shared" ref="H241:H246" si="42">SUM(35.58*G241)</f>
        <v>0</v>
      </c>
      <c r="I241" s="85">
        <f t="shared" ref="I241:I246" si="43">SUM(H241,F241,D241)</f>
        <v>0</v>
      </c>
    </row>
    <row r="242" spans="1:9" ht="18" customHeight="1" x14ac:dyDescent="0.2">
      <c r="A242" s="83">
        <f t="shared" si="39"/>
        <v>0</v>
      </c>
      <c r="B242" s="426"/>
      <c r="C242" s="158"/>
      <c r="D242" s="135">
        <f t="shared" si="40"/>
        <v>0</v>
      </c>
      <c r="E242" s="158"/>
      <c r="F242" s="313">
        <f t="shared" si="41"/>
        <v>0</v>
      </c>
      <c r="G242" s="158"/>
      <c r="H242" s="135">
        <f t="shared" si="42"/>
        <v>0</v>
      </c>
      <c r="I242" s="85">
        <f t="shared" si="43"/>
        <v>0</v>
      </c>
    </row>
    <row r="243" spans="1:9" ht="18" customHeight="1" x14ac:dyDescent="0.2">
      <c r="A243" s="83">
        <f t="shared" si="39"/>
        <v>0</v>
      </c>
      <c r="B243" s="426"/>
      <c r="C243" s="158"/>
      <c r="D243" s="135">
        <f t="shared" si="40"/>
        <v>0</v>
      </c>
      <c r="E243" s="158"/>
      <c r="F243" s="313">
        <f t="shared" si="41"/>
        <v>0</v>
      </c>
      <c r="G243" s="158"/>
      <c r="H243" s="135">
        <f t="shared" si="42"/>
        <v>0</v>
      </c>
      <c r="I243" s="85">
        <f t="shared" si="43"/>
        <v>0</v>
      </c>
    </row>
    <row r="244" spans="1:9" ht="18" customHeight="1" x14ac:dyDescent="0.2">
      <c r="A244" s="83">
        <f t="shared" si="39"/>
        <v>0</v>
      </c>
      <c r="B244" s="426"/>
      <c r="C244" s="158"/>
      <c r="D244" s="135">
        <f t="shared" si="40"/>
        <v>0</v>
      </c>
      <c r="E244" s="158"/>
      <c r="F244" s="313">
        <f t="shared" si="41"/>
        <v>0</v>
      </c>
      <c r="G244" s="158"/>
      <c r="H244" s="135">
        <f t="shared" si="42"/>
        <v>0</v>
      </c>
      <c r="I244" s="85">
        <f t="shared" si="43"/>
        <v>0</v>
      </c>
    </row>
    <row r="245" spans="1:9" ht="18" customHeight="1" x14ac:dyDescent="0.2">
      <c r="A245" s="83">
        <f t="shared" si="39"/>
        <v>0</v>
      </c>
      <c r="B245" s="426"/>
      <c r="C245" s="158"/>
      <c r="D245" s="135">
        <f t="shared" si="40"/>
        <v>0</v>
      </c>
      <c r="E245" s="158"/>
      <c r="F245" s="313">
        <f t="shared" si="41"/>
        <v>0</v>
      </c>
      <c r="G245" s="158"/>
      <c r="H245" s="135">
        <f t="shared" si="42"/>
        <v>0</v>
      </c>
      <c r="I245" s="85">
        <f t="shared" si="43"/>
        <v>0</v>
      </c>
    </row>
    <row r="246" spans="1:9" ht="18" customHeight="1" x14ac:dyDescent="0.2">
      <c r="A246" s="83">
        <f t="shared" si="39"/>
        <v>0</v>
      </c>
      <c r="B246" s="426"/>
      <c r="C246" s="158"/>
      <c r="D246" s="135">
        <f t="shared" si="40"/>
        <v>0</v>
      </c>
      <c r="E246" s="158"/>
      <c r="F246" s="313">
        <f t="shared" si="41"/>
        <v>0</v>
      </c>
      <c r="G246" s="158"/>
      <c r="H246" s="135">
        <f t="shared" si="42"/>
        <v>0</v>
      </c>
      <c r="I246" s="85">
        <f t="shared" si="43"/>
        <v>0</v>
      </c>
    </row>
    <row r="247" spans="1:9" ht="21" customHeight="1" x14ac:dyDescent="0.2">
      <c r="A247" s="422" t="str">
        <f>'Available Hours'!A19</f>
        <v>ODL Carriers (10/12 Hrs)</v>
      </c>
      <c r="B247" s="423"/>
      <c r="C247" s="423"/>
      <c r="D247" s="423"/>
      <c r="E247" s="423"/>
      <c r="F247" s="423"/>
      <c r="G247" s="423"/>
      <c r="H247" s="423"/>
      <c r="I247" s="424"/>
    </row>
    <row r="248" spans="1:9" ht="18" customHeight="1" x14ac:dyDescent="0.2">
      <c r="A248" s="83">
        <f>'Available Hours'!A21</f>
        <v>0</v>
      </c>
      <c r="B248" s="296"/>
      <c r="C248" s="106"/>
      <c r="D248" s="107"/>
      <c r="E248" s="158"/>
      <c r="F248" s="313">
        <f>SUM(44.25*E248)</f>
        <v>0</v>
      </c>
      <c r="G248" s="158"/>
      <c r="H248" s="135">
        <f>SUM(59*G248)</f>
        <v>0</v>
      </c>
      <c r="I248" s="85">
        <f>SUM(H248,F248,D248)</f>
        <v>0</v>
      </c>
    </row>
    <row r="249" spans="1:9" ht="18" customHeight="1" x14ac:dyDescent="0.2">
      <c r="A249" s="83">
        <f>'Available Hours'!A22</f>
        <v>0</v>
      </c>
      <c r="B249" s="296"/>
      <c r="C249" s="106"/>
      <c r="D249" s="107"/>
      <c r="E249" s="158"/>
      <c r="F249" s="313">
        <f t="shared" ref="F249:F274" si="44">SUM(44.25*E249)</f>
        <v>0</v>
      </c>
      <c r="G249" s="158"/>
      <c r="H249" s="135">
        <f t="shared" ref="H249:H274" si="45">SUM(59*G249)</f>
        <v>0</v>
      </c>
      <c r="I249" s="85">
        <f t="shared" ref="I249:I274" si="46">SUM(H249,F249,D249)</f>
        <v>0</v>
      </c>
    </row>
    <row r="250" spans="1:9" ht="18" customHeight="1" x14ac:dyDescent="0.2">
      <c r="A250" s="83">
        <f>'Available Hours'!A23</f>
        <v>0</v>
      </c>
      <c r="B250" s="296"/>
      <c r="C250" s="106"/>
      <c r="D250" s="107"/>
      <c r="E250" s="158"/>
      <c r="F250" s="313">
        <f t="shared" si="44"/>
        <v>0</v>
      </c>
      <c r="G250" s="158"/>
      <c r="H250" s="135">
        <f t="shared" si="45"/>
        <v>0</v>
      </c>
      <c r="I250" s="85">
        <f t="shared" si="46"/>
        <v>0</v>
      </c>
    </row>
    <row r="251" spans="1:9" ht="18" customHeight="1" x14ac:dyDescent="0.2">
      <c r="A251" s="83">
        <f>'Available Hours'!A24</f>
        <v>0</v>
      </c>
      <c r="B251" s="296"/>
      <c r="C251" s="106"/>
      <c r="D251" s="107"/>
      <c r="E251" s="158"/>
      <c r="F251" s="313">
        <f t="shared" si="44"/>
        <v>0</v>
      </c>
      <c r="G251" s="158"/>
      <c r="H251" s="135">
        <f t="shared" si="45"/>
        <v>0</v>
      </c>
      <c r="I251" s="85">
        <f t="shared" si="46"/>
        <v>0</v>
      </c>
    </row>
    <row r="252" spans="1:9" ht="18" customHeight="1" x14ac:dyDescent="0.2">
      <c r="A252" s="83">
        <f>'Available Hours'!A25</f>
        <v>0</v>
      </c>
      <c r="B252" s="296"/>
      <c r="C252" s="106"/>
      <c r="D252" s="107"/>
      <c r="E252" s="158"/>
      <c r="F252" s="313">
        <f t="shared" si="44"/>
        <v>0</v>
      </c>
      <c r="G252" s="158"/>
      <c r="H252" s="135">
        <f t="shared" si="45"/>
        <v>0</v>
      </c>
      <c r="I252" s="85">
        <f t="shared" si="46"/>
        <v>0</v>
      </c>
    </row>
    <row r="253" spans="1:9" ht="18" customHeight="1" x14ac:dyDescent="0.2">
      <c r="A253" s="83">
        <f>'Available Hours'!A26</f>
        <v>0</v>
      </c>
      <c r="B253" s="296"/>
      <c r="C253" s="106"/>
      <c r="D253" s="107"/>
      <c r="E253" s="158"/>
      <c r="F253" s="313">
        <f t="shared" si="44"/>
        <v>0</v>
      </c>
      <c r="G253" s="158"/>
      <c r="H253" s="135">
        <f t="shared" si="45"/>
        <v>0</v>
      </c>
      <c r="I253" s="85">
        <f t="shared" si="46"/>
        <v>0</v>
      </c>
    </row>
    <row r="254" spans="1:9" ht="18" customHeight="1" x14ac:dyDescent="0.2">
      <c r="A254" s="83">
        <f>'Available Hours'!A27</f>
        <v>0</v>
      </c>
      <c r="B254" s="296"/>
      <c r="C254" s="106"/>
      <c r="D254" s="107"/>
      <c r="E254" s="158"/>
      <c r="F254" s="313">
        <f t="shared" si="44"/>
        <v>0</v>
      </c>
      <c r="G254" s="158"/>
      <c r="H254" s="135">
        <f t="shared" si="45"/>
        <v>0</v>
      </c>
      <c r="I254" s="85">
        <f t="shared" si="46"/>
        <v>0</v>
      </c>
    </row>
    <row r="255" spans="1:9" ht="18" customHeight="1" x14ac:dyDescent="0.2">
      <c r="A255" s="83">
        <f>'Available Hours'!A28</f>
        <v>0</v>
      </c>
      <c r="B255" s="296"/>
      <c r="C255" s="106"/>
      <c r="D255" s="107"/>
      <c r="E255" s="158"/>
      <c r="F255" s="313">
        <f t="shared" si="44"/>
        <v>0</v>
      </c>
      <c r="G255" s="158"/>
      <c r="H255" s="135">
        <f t="shared" si="45"/>
        <v>0</v>
      </c>
      <c r="I255" s="85">
        <f t="shared" si="46"/>
        <v>0</v>
      </c>
    </row>
    <row r="256" spans="1:9" ht="18" customHeight="1" x14ac:dyDescent="0.2">
      <c r="A256" s="83">
        <f>'Available Hours'!A29</f>
        <v>0</v>
      </c>
      <c r="B256" s="296"/>
      <c r="C256" s="106"/>
      <c r="D256" s="107"/>
      <c r="E256" s="158"/>
      <c r="F256" s="313">
        <f t="shared" si="44"/>
        <v>0</v>
      </c>
      <c r="G256" s="158"/>
      <c r="H256" s="135">
        <f t="shared" si="45"/>
        <v>0</v>
      </c>
      <c r="I256" s="85">
        <f t="shared" si="46"/>
        <v>0</v>
      </c>
    </row>
    <row r="257" spans="1:9" ht="18" customHeight="1" x14ac:dyDescent="0.2">
      <c r="A257" s="83">
        <f>'Available Hours'!A30</f>
        <v>0</v>
      </c>
      <c r="B257" s="296"/>
      <c r="C257" s="106"/>
      <c r="D257" s="107"/>
      <c r="E257" s="158"/>
      <c r="F257" s="313">
        <f t="shared" si="44"/>
        <v>0</v>
      </c>
      <c r="G257" s="158"/>
      <c r="H257" s="135">
        <f t="shared" si="45"/>
        <v>0</v>
      </c>
      <c r="I257" s="85">
        <f t="shared" si="46"/>
        <v>0</v>
      </c>
    </row>
    <row r="258" spans="1:9" ht="18" customHeight="1" x14ac:dyDescent="0.2">
      <c r="A258" s="83">
        <f>'Available Hours'!A31</f>
        <v>0</v>
      </c>
      <c r="B258" s="296"/>
      <c r="C258" s="106"/>
      <c r="D258" s="107"/>
      <c r="E258" s="158"/>
      <c r="F258" s="313">
        <f t="shared" si="44"/>
        <v>0</v>
      </c>
      <c r="G258" s="158"/>
      <c r="H258" s="135">
        <f t="shared" si="45"/>
        <v>0</v>
      </c>
      <c r="I258" s="85">
        <f t="shared" si="46"/>
        <v>0</v>
      </c>
    </row>
    <row r="259" spans="1:9" ht="18" customHeight="1" x14ac:dyDescent="0.2">
      <c r="A259" s="83">
        <f>'Available Hours'!A32</f>
        <v>0</v>
      </c>
      <c r="B259" s="296"/>
      <c r="C259" s="106"/>
      <c r="D259" s="107"/>
      <c r="E259" s="158"/>
      <c r="F259" s="313">
        <f t="shared" si="44"/>
        <v>0</v>
      </c>
      <c r="G259" s="158"/>
      <c r="H259" s="135">
        <f t="shared" si="45"/>
        <v>0</v>
      </c>
      <c r="I259" s="85">
        <f t="shared" si="46"/>
        <v>0</v>
      </c>
    </row>
    <row r="260" spans="1:9" ht="18" customHeight="1" x14ac:dyDescent="0.2">
      <c r="A260" s="83">
        <f>'Available Hours'!A33</f>
        <v>0</v>
      </c>
      <c r="B260" s="296"/>
      <c r="C260" s="106"/>
      <c r="D260" s="107"/>
      <c r="E260" s="158"/>
      <c r="F260" s="313">
        <f t="shared" si="44"/>
        <v>0</v>
      </c>
      <c r="G260" s="158"/>
      <c r="H260" s="135">
        <f t="shared" si="45"/>
        <v>0</v>
      </c>
      <c r="I260" s="85">
        <f t="shared" si="46"/>
        <v>0</v>
      </c>
    </row>
    <row r="261" spans="1:9" ht="18" customHeight="1" x14ac:dyDescent="0.2">
      <c r="A261" s="83">
        <f>'Available Hours'!A34</f>
        <v>0</v>
      </c>
      <c r="B261" s="296"/>
      <c r="C261" s="106"/>
      <c r="D261" s="107"/>
      <c r="E261" s="158"/>
      <c r="F261" s="313">
        <f t="shared" si="44"/>
        <v>0</v>
      </c>
      <c r="G261" s="158"/>
      <c r="H261" s="135">
        <f t="shared" si="45"/>
        <v>0</v>
      </c>
      <c r="I261" s="85">
        <f t="shared" si="46"/>
        <v>0</v>
      </c>
    </row>
    <row r="262" spans="1:9" ht="18" customHeight="1" x14ac:dyDescent="0.2">
      <c r="A262" s="83">
        <f>'Available Hours'!A35</f>
        <v>0</v>
      </c>
      <c r="B262" s="296"/>
      <c r="C262" s="106"/>
      <c r="D262" s="107"/>
      <c r="E262" s="158"/>
      <c r="F262" s="313">
        <f t="shared" si="44"/>
        <v>0</v>
      </c>
      <c r="G262" s="158"/>
      <c r="H262" s="135">
        <f t="shared" si="45"/>
        <v>0</v>
      </c>
      <c r="I262" s="85">
        <f t="shared" si="46"/>
        <v>0</v>
      </c>
    </row>
    <row r="263" spans="1:9" ht="18" customHeight="1" x14ac:dyDescent="0.2">
      <c r="A263" s="83">
        <f>'Available Hours'!A36</f>
        <v>0</v>
      </c>
      <c r="B263" s="296"/>
      <c r="C263" s="106"/>
      <c r="D263" s="107"/>
      <c r="E263" s="158"/>
      <c r="F263" s="313">
        <f t="shared" si="44"/>
        <v>0</v>
      </c>
      <c r="G263" s="158"/>
      <c r="H263" s="135">
        <f t="shared" si="45"/>
        <v>0</v>
      </c>
      <c r="I263" s="85">
        <f t="shared" si="46"/>
        <v>0</v>
      </c>
    </row>
    <row r="264" spans="1:9" ht="18" customHeight="1" x14ac:dyDescent="0.2">
      <c r="A264" s="83">
        <f>'Available Hours'!A37</f>
        <v>0</v>
      </c>
      <c r="B264" s="296"/>
      <c r="C264" s="106"/>
      <c r="D264" s="107"/>
      <c r="E264" s="158"/>
      <c r="F264" s="313">
        <f t="shared" si="44"/>
        <v>0</v>
      </c>
      <c r="G264" s="158"/>
      <c r="H264" s="135">
        <f t="shared" si="45"/>
        <v>0</v>
      </c>
      <c r="I264" s="85">
        <f t="shared" si="46"/>
        <v>0</v>
      </c>
    </row>
    <row r="265" spans="1:9" ht="18" customHeight="1" x14ac:dyDescent="0.2">
      <c r="A265" s="83">
        <f>'Available Hours'!A38</f>
        <v>0</v>
      </c>
      <c r="B265" s="296"/>
      <c r="C265" s="106"/>
      <c r="D265" s="107"/>
      <c r="E265" s="158"/>
      <c r="F265" s="313">
        <f t="shared" si="44"/>
        <v>0</v>
      </c>
      <c r="G265" s="158"/>
      <c r="H265" s="135">
        <f t="shared" si="45"/>
        <v>0</v>
      </c>
      <c r="I265" s="85">
        <f t="shared" si="46"/>
        <v>0</v>
      </c>
    </row>
    <row r="266" spans="1:9" ht="18" customHeight="1" x14ac:dyDescent="0.2">
      <c r="A266" s="83">
        <f>'Available Hours'!A39</f>
        <v>0</v>
      </c>
      <c r="B266" s="296"/>
      <c r="C266" s="106"/>
      <c r="D266" s="107"/>
      <c r="E266" s="158"/>
      <c r="F266" s="313">
        <f t="shared" si="44"/>
        <v>0</v>
      </c>
      <c r="G266" s="158"/>
      <c r="H266" s="135">
        <f t="shared" si="45"/>
        <v>0</v>
      </c>
      <c r="I266" s="85">
        <f t="shared" si="46"/>
        <v>0</v>
      </c>
    </row>
    <row r="267" spans="1:9" ht="18" customHeight="1" x14ac:dyDescent="0.2">
      <c r="A267" s="83">
        <f>'Available Hours'!A40</f>
        <v>0</v>
      </c>
      <c r="B267" s="296"/>
      <c r="C267" s="106"/>
      <c r="D267" s="107"/>
      <c r="E267" s="158"/>
      <c r="F267" s="313">
        <f t="shared" si="44"/>
        <v>0</v>
      </c>
      <c r="G267" s="158"/>
      <c r="H267" s="135">
        <f t="shared" si="45"/>
        <v>0</v>
      </c>
      <c r="I267" s="85">
        <f t="shared" si="46"/>
        <v>0</v>
      </c>
    </row>
    <row r="268" spans="1:9" ht="18" customHeight="1" x14ac:dyDescent="0.2">
      <c r="A268" s="83">
        <f>'Available Hours'!A41</f>
        <v>0</v>
      </c>
      <c r="B268" s="296"/>
      <c r="C268" s="106"/>
      <c r="D268" s="107"/>
      <c r="E268" s="158"/>
      <c r="F268" s="313">
        <f t="shared" si="44"/>
        <v>0</v>
      </c>
      <c r="G268" s="158"/>
      <c r="H268" s="135">
        <f t="shared" si="45"/>
        <v>0</v>
      </c>
      <c r="I268" s="85">
        <f t="shared" si="46"/>
        <v>0</v>
      </c>
    </row>
    <row r="269" spans="1:9" ht="18" customHeight="1" x14ac:dyDescent="0.2">
      <c r="A269" s="83">
        <f>'Available Hours'!A42</f>
        <v>0</v>
      </c>
      <c r="B269" s="296"/>
      <c r="C269" s="106"/>
      <c r="D269" s="107"/>
      <c r="E269" s="158"/>
      <c r="F269" s="313">
        <f t="shared" si="44"/>
        <v>0</v>
      </c>
      <c r="G269" s="158"/>
      <c r="H269" s="135">
        <f t="shared" si="45"/>
        <v>0</v>
      </c>
      <c r="I269" s="85">
        <f t="shared" si="46"/>
        <v>0</v>
      </c>
    </row>
    <row r="270" spans="1:9" ht="18" customHeight="1" x14ac:dyDescent="0.2">
      <c r="A270" s="83">
        <f>'Available Hours'!A43</f>
        <v>0</v>
      </c>
      <c r="B270" s="296"/>
      <c r="C270" s="106"/>
      <c r="D270" s="107"/>
      <c r="E270" s="158"/>
      <c r="F270" s="313">
        <f t="shared" si="44"/>
        <v>0</v>
      </c>
      <c r="G270" s="158"/>
      <c r="H270" s="135">
        <f t="shared" si="45"/>
        <v>0</v>
      </c>
      <c r="I270" s="85">
        <f t="shared" si="46"/>
        <v>0</v>
      </c>
    </row>
    <row r="271" spans="1:9" ht="18" customHeight="1" x14ac:dyDescent="0.2">
      <c r="A271" s="83">
        <f>'Available Hours'!A44</f>
        <v>0</v>
      </c>
      <c r="B271" s="296"/>
      <c r="C271" s="106"/>
      <c r="D271" s="107"/>
      <c r="E271" s="158"/>
      <c r="F271" s="313">
        <f t="shared" si="44"/>
        <v>0</v>
      </c>
      <c r="G271" s="158"/>
      <c r="H271" s="135">
        <f t="shared" si="45"/>
        <v>0</v>
      </c>
      <c r="I271" s="85">
        <f t="shared" si="46"/>
        <v>0</v>
      </c>
    </row>
    <row r="272" spans="1:9" ht="18" customHeight="1" x14ac:dyDescent="0.2">
      <c r="A272" s="83">
        <f>'Available Hours'!A45</f>
        <v>0</v>
      </c>
      <c r="B272" s="296"/>
      <c r="C272" s="106"/>
      <c r="D272" s="107"/>
      <c r="E272" s="158"/>
      <c r="F272" s="313">
        <f t="shared" si="44"/>
        <v>0</v>
      </c>
      <c r="G272" s="158"/>
      <c r="H272" s="135">
        <f t="shared" si="45"/>
        <v>0</v>
      </c>
      <c r="I272" s="85">
        <f t="shared" si="46"/>
        <v>0</v>
      </c>
    </row>
    <row r="273" spans="1:9" ht="18" customHeight="1" x14ac:dyDescent="0.2">
      <c r="A273" s="83">
        <f>'Available Hours'!A46</f>
        <v>0</v>
      </c>
      <c r="B273" s="296"/>
      <c r="C273" s="106"/>
      <c r="D273" s="107"/>
      <c r="E273" s="158"/>
      <c r="F273" s="313">
        <f t="shared" si="44"/>
        <v>0</v>
      </c>
      <c r="G273" s="158"/>
      <c r="H273" s="135">
        <f t="shared" si="45"/>
        <v>0</v>
      </c>
      <c r="I273" s="85">
        <f t="shared" si="46"/>
        <v>0</v>
      </c>
    </row>
    <row r="274" spans="1:9" ht="18" customHeight="1" thickBot="1" x14ac:dyDescent="0.25">
      <c r="A274" s="83">
        <f>'Available Hours'!A49</f>
        <v>0</v>
      </c>
      <c r="B274" s="296"/>
      <c r="C274" s="106"/>
      <c r="D274" s="107"/>
      <c r="E274" s="158"/>
      <c r="F274" s="313">
        <f t="shared" si="44"/>
        <v>0</v>
      </c>
      <c r="G274" s="158"/>
      <c r="H274" s="135">
        <f t="shared" si="45"/>
        <v>0</v>
      </c>
      <c r="I274" s="85">
        <f t="shared" si="46"/>
        <v>0</v>
      </c>
    </row>
    <row r="275" spans="1:9" ht="18" customHeight="1" thickTop="1" thickBot="1" x14ac:dyDescent="0.25">
      <c r="A275" s="86" t="s">
        <v>33</v>
      </c>
      <c r="B275" s="301"/>
      <c r="C275" s="111">
        <f t="shared" ref="C275:I275" si="47">SUM(C240:C274)</f>
        <v>0</v>
      </c>
      <c r="D275" s="141">
        <f t="shared" si="47"/>
        <v>0</v>
      </c>
      <c r="E275" s="111">
        <f t="shared" si="47"/>
        <v>0</v>
      </c>
      <c r="F275" s="112">
        <f t="shared" si="47"/>
        <v>0</v>
      </c>
      <c r="G275" s="111">
        <f t="shared" si="47"/>
        <v>0</v>
      </c>
      <c r="H275" s="142">
        <f t="shared" si="47"/>
        <v>0</v>
      </c>
      <c r="I275" s="88">
        <f t="shared" si="47"/>
        <v>0</v>
      </c>
    </row>
    <row r="276" spans="1:9" ht="14.1" customHeight="1" x14ac:dyDescent="0.2">
      <c r="A276" s="150">
        <f>SUM(E236-C275-E275-G275)</f>
        <v>0</v>
      </c>
      <c r="B276" s="294"/>
      <c r="C276" s="40"/>
      <c r="D276" s="131"/>
      <c r="E276" s="40"/>
      <c r="F276" s="77"/>
      <c r="G276" s="40"/>
      <c r="H276" s="77"/>
      <c r="I276" s="80"/>
    </row>
    <row r="277" spans="1:9" ht="14.1" customHeight="1" x14ac:dyDescent="0.2">
      <c r="A277" s="150"/>
      <c r="B277" s="294"/>
      <c r="C277" s="40"/>
      <c r="D277" s="131"/>
      <c r="E277" s="40"/>
      <c r="F277" s="77"/>
      <c r="G277" s="40"/>
      <c r="H277" s="77"/>
      <c r="I277" s="80"/>
    </row>
    <row r="278" spans="1:9" ht="14.1" customHeight="1" x14ac:dyDescent="0.2">
      <c r="A278" s="150"/>
      <c r="B278" s="294"/>
      <c r="C278" s="40"/>
      <c r="D278" s="131"/>
      <c r="E278" s="40"/>
      <c r="F278" s="77"/>
      <c r="G278" s="40"/>
      <c r="H278" s="77"/>
      <c r="I278" s="80"/>
    </row>
    <row r="279" spans="1:9" ht="14.1" customHeight="1" x14ac:dyDescent="0.2">
      <c r="A279" s="150"/>
      <c r="B279" s="294"/>
      <c r="C279" s="40"/>
      <c r="D279" s="131"/>
      <c r="E279" s="40"/>
      <c r="F279" s="77"/>
      <c r="G279" s="40"/>
      <c r="H279" s="77"/>
      <c r="I279" s="80"/>
    </row>
    <row r="280" spans="1:9" ht="14.1" customHeight="1" x14ac:dyDescent="0.2">
      <c r="A280" s="150"/>
      <c r="B280" s="294"/>
      <c r="C280" s="40"/>
      <c r="D280" s="131"/>
      <c r="E280" s="40"/>
      <c r="F280" s="77"/>
      <c r="G280" s="40"/>
      <c r="H280" s="77"/>
      <c r="I280" s="80"/>
    </row>
    <row r="281" spans="1:9" ht="14.1" customHeight="1" x14ac:dyDescent="0.2">
      <c r="A281" s="137"/>
      <c r="B281" s="294"/>
      <c r="C281" s="40"/>
      <c r="D281" s="131"/>
      <c r="E281" s="40"/>
      <c r="F281" s="77"/>
      <c r="G281" s="40"/>
      <c r="H281" s="77"/>
      <c r="I281" s="80"/>
    </row>
    <row r="282" spans="1:9" ht="14.1" customHeight="1" x14ac:dyDescent="0.2">
      <c r="A282" s="118" t="str">
        <f>'NODL Tracking'!A1</f>
        <v>Grievance #:</v>
      </c>
      <c r="B282" s="78" t="str">
        <f>B233</f>
        <v>421-927-16</v>
      </c>
      <c r="C282" s="40"/>
      <c r="D282" s="131"/>
      <c r="E282" s="40"/>
      <c r="F282" s="77"/>
      <c r="G282" s="40"/>
      <c r="H282" s="77"/>
      <c r="I282" s="80"/>
    </row>
    <row r="283" spans="1:9" ht="14.1" customHeight="1" x14ac:dyDescent="0.2">
      <c r="A283" s="78" t="s">
        <v>59</v>
      </c>
      <c r="B283" s="311">
        <f>SUM('NODL Tracking'!X3:Z3)</f>
        <v>42636</v>
      </c>
      <c r="C283" s="40"/>
      <c r="D283" s="131"/>
      <c r="E283" s="40"/>
      <c r="F283" s="77"/>
      <c r="G283" s="40"/>
      <c r="H283" s="77"/>
      <c r="I283" s="80"/>
    </row>
    <row r="284" spans="1:9" ht="14.1" customHeight="1" x14ac:dyDescent="0.2">
      <c r="A284" s="137"/>
      <c r="B284" s="294"/>
      <c r="C284" s="40"/>
      <c r="D284" s="131"/>
      <c r="E284" s="40"/>
      <c r="F284" s="77"/>
      <c r="G284" s="40"/>
      <c r="H284" s="77"/>
      <c r="I284" s="80"/>
    </row>
    <row r="285" spans="1:9" ht="14.1" customHeight="1" x14ac:dyDescent="0.2">
      <c r="A285" s="130"/>
      <c r="B285" s="432" t="s">
        <v>47</v>
      </c>
      <c r="C285" s="432"/>
      <c r="D285" s="432"/>
      <c r="E285" s="151">
        <f>'NODL Tracking'!AA40</f>
        <v>0</v>
      </c>
      <c r="F285" s="133" t="s">
        <v>30</v>
      </c>
      <c r="G285" s="40"/>
      <c r="H285" s="77"/>
      <c r="I285" s="80"/>
    </row>
    <row r="286" spans="1:9" ht="14.1" customHeight="1" thickBot="1" x14ac:dyDescent="0.25">
      <c r="A286" s="139"/>
      <c r="B286" s="302"/>
      <c r="C286" s="42"/>
      <c r="D286" s="152"/>
      <c r="E286" s="45"/>
      <c r="F286" s="80"/>
      <c r="G286" s="41"/>
      <c r="H286" s="153"/>
      <c r="I286" s="153"/>
    </row>
    <row r="287" spans="1:9" ht="14.1" customHeight="1" x14ac:dyDescent="0.2">
      <c r="A287" s="81" t="s">
        <v>31</v>
      </c>
      <c r="B287" s="292"/>
      <c r="C287" s="65" t="s">
        <v>52</v>
      </c>
      <c r="D287" s="101" t="s">
        <v>53</v>
      </c>
      <c r="E287" s="65" t="s">
        <v>50</v>
      </c>
      <c r="F287" s="101" t="s">
        <v>45</v>
      </c>
      <c r="G287" s="65" t="s">
        <v>46</v>
      </c>
      <c r="H287" s="101" t="s">
        <v>32</v>
      </c>
      <c r="I287" s="134" t="s">
        <v>33</v>
      </c>
    </row>
    <row r="288" spans="1:9" ht="21" customHeight="1" x14ac:dyDescent="0.2">
      <c r="A288" s="422" t="s">
        <v>75</v>
      </c>
      <c r="B288" s="423"/>
      <c r="C288" s="423"/>
      <c r="D288" s="423"/>
      <c r="E288" s="423"/>
      <c r="F288" s="423"/>
      <c r="G288" s="423"/>
      <c r="H288" s="423"/>
      <c r="I288" s="424"/>
    </row>
    <row r="289" spans="1:9" ht="18" customHeight="1" x14ac:dyDescent="0.2">
      <c r="A289" s="83">
        <f>A240</f>
        <v>0</v>
      </c>
      <c r="B289" s="425"/>
      <c r="C289" s="158"/>
      <c r="D289" s="135">
        <f>SUM(17.79*C289)</f>
        <v>0</v>
      </c>
      <c r="E289" s="158"/>
      <c r="F289" s="313">
        <f>SUM(26.68*E289)</f>
        <v>0</v>
      </c>
      <c r="G289" s="158"/>
      <c r="H289" s="135">
        <f>SUM(35.58*G289)</f>
        <v>0</v>
      </c>
      <c r="I289" s="85">
        <f>SUM(H289,F289,D289)</f>
        <v>0</v>
      </c>
    </row>
    <row r="290" spans="1:9" ht="18" customHeight="1" x14ac:dyDescent="0.2">
      <c r="A290" s="83">
        <f t="shared" ref="A290:A295" si="48">A241</f>
        <v>0</v>
      </c>
      <c r="B290" s="426"/>
      <c r="C290" s="158"/>
      <c r="D290" s="135">
        <f t="shared" ref="D290:D295" si="49">SUM(17.79*C290)</f>
        <v>0</v>
      </c>
      <c r="E290" s="158"/>
      <c r="F290" s="313">
        <f t="shared" ref="F290:F295" si="50">SUM(26.68*E290)</f>
        <v>0</v>
      </c>
      <c r="G290" s="158"/>
      <c r="H290" s="135">
        <f t="shared" ref="H290:H295" si="51">SUM(35.58*G290)</f>
        <v>0</v>
      </c>
      <c r="I290" s="85">
        <f t="shared" ref="I290:I295" si="52">SUM(H290,F290,D290)</f>
        <v>0</v>
      </c>
    </row>
    <row r="291" spans="1:9" ht="18" customHeight="1" x14ac:dyDescent="0.2">
      <c r="A291" s="83">
        <f t="shared" si="48"/>
        <v>0</v>
      </c>
      <c r="B291" s="426"/>
      <c r="C291" s="158"/>
      <c r="D291" s="135">
        <f t="shared" si="49"/>
        <v>0</v>
      </c>
      <c r="E291" s="158"/>
      <c r="F291" s="313">
        <f t="shared" si="50"/>
        <v>0</v>
      </c>
      <c r="G291" s="158"/>
      <c r="H291" s="135">
        <f t="shared" si="51"/>
        <v>0</v>
      </c>
      <c r="I291" s="85">
        <f t="shared" si="52"/>
        <v>0</v>
      </c>
    </row>
    <row r="292" spans="1:9" ht="18" customHeight="1" x14ac:dyDescent="0.2">
      <c r="A292" s="83">
        <f t="shared" si="48"/>
        <v>0</v>
      </c>
      <c r="B292" s="426"/>
      <c r="C292" s="158"/>
      <c r="D292" s="135">
        <f t="shared" si="49"/>
        <v>0</v>
      </c>
      <c r="E292" s="158"/>
      <c r="F292" s="313">
        <f t="shared" si="50"/>
        <v>0</v>
      </c>
      <c r="G292" s="158"/>
      <c r="H292" s="135">
        <f t="shared" si="51"/>
        <v>0</v>
      </c>
      <c r="I292" s="85">
        <f t="shared" si="52"/>
        <v>0</v>
      </c>
    </row>
    <row r="293" spans="1:9" ht="18" customHeight="1" x14ac:dyDescent="0.2">
      <c r="A293" s="83">
        <f t="shared" si="48"/>
        <v>0</v>
      </c>
      <c r="B293" s="426"/>
      <c r="C293" s="158"/>
      <c r="D293" s="135">
        <f t="shared" si="49"/>
        <v>0</v>
      </c>
      <c r="E293" s="158"/>
      <c r="F293" s="313">
        <f t="shared" si="50"/>
        <v>0</v>
      </c>
      <c r="G293" s="158"/>
      <c r="H293" s="135">
        <f t="shared" si="51"/>
        <v>0</v>
      </c>
      <c r="I293" s="85">
        <f t="shared" si="52"/>
        <v>0</v>
      </c>
    </row>
    <row r="294" spans="1:9" ht="18" customHeight="1" x14ac:dyDescent="0.2">
      <c r="A294" s="83">
        <f t="shared" si="48"/>
        <v>0</v>
      </c>
      <c r="B294" s="426"/>
      <c r="C294" s="158"/>
      <c r="D294" s="135">
        <f t="shared" si="49"/>
        <v>0</v>
      </c>
      <c r="E294" s="158"/>
      <c r="F294" s="313">
        <f t="shared" si="50"/>
        <v>0</v>
      </c>
      <c r="G294" s="158"/>
      <c r="H294" s="135">
        <f t="shared" si="51"/>
        <v>0</v>
      </c>
      <c r="I294" s="85">
        <f t="shared" si="52"/>
        <v>0</v>
      </c>
    </row>
    <row r="295" spans="1:9" ht="18" customHeight="1" x14ac:dyDescent="0.2">
      <c r="A295" s="83">
        <f t="shared" si="48"/>
        <v>0</v>
      </c>
      <c r="B295" s="426"/>
      <c r="C295" s="158"/>
      <c r="D295" s="135">
        <f t="shared" si="49"/>
        <v>0</v>
      </c>
      <c r="E295" s="158"/>
      <c r="F295" s="313">
        <f t="shared" si="50"/>
        <v>0</v>
      </c>
      <c r="G295" s="158"/>
      <c r="H295" s="135">
        <f t="shared" si="51"/>
        <v>0</v>
      </c>
      <c r="I295" s="85">
        <f t="shared" si="52"/>
        <v>0</v>
      </c>
    </row>
    <row r="296" spans="1:9" ht="21" customHeight="1" x14ac:dyDescent="0.2">
      <c r="A296" s="422" t="str">
        <f>'Available Hours'!A19</f>
        <v>ODL Carriers (10/12 Hrs)</v>
      </c>
      <c r="B296" s="433"/>
      <c r="C296" s="433"/>
      <c r="D296" s="433"/>
      <c r="E296" s="434"/>
      <c r="F296" s="434"/>
      <c r="G296" s="434"/>
      <c r="H296" s="434"/>
      <c r="I296" s="435"/>
    </row>
    <row r="297" spans="1:9" ht="18" customHeight="1" x14ac:dyDescent="0.2">
      <c r="A297" s="83">
        <f>'Available Hours'!A21</f>
        <v>0</v>
      </c>
      <c r="B297" s="429"/>
      <c r="C297" s="430"/>
      <c r="D297" s="431"/>
      <c r="E297" s="158"/>
      <c r="F297" s="313">
        <f>SUM(44.25*E297)</f>
        <v>0</v>
      </c>
      <c r="G297" s="158"/>
      <c r="H297" s="135">
        <f>SUM(59*G297)</f>
        <v>0</v>
      </c>
      <c r="I297" s="85">
        <f t="shared" ref="I297:I323" si="53">SUM(H297,F297,D297)</f>
        <v>0</v>
      </c>
    </row>
    <row r="298" spans="1:9" ht="18" customHeight="1" x14ac:dyDescent="0.2">
      <c r="A298" s="83">
        <f>'Available Hours'!A22</f>
        <v>0</v>
      </c>
      <c r="B298" s="429"/>
      <c r="C298" s="430"/>
      <c r="D298" s="431"/>
      <c r="E298" s="158"/>
      <c r="F298" s="313">
        <f t="shared" ref="F298:F323" si="54">SUM(44.25*E298)</f>
        <v>0</v>
      </c>
      <c r="G298" s="158"/>
      <c r="H298" s="135">
        <f t="shared" ref="H298:H323" si="55">SUM(59*G298)</f>
        <v>0</v>
      </c>
      <c r="I298" s="85">
        <f t="shared" si="53"/>
        <v>0</v>
      </c>
    </row>
    <row r="299" spans="1:9" ht="18" customHeight="1" x14ac:dyDescent="0.2">
      <c r="A299" s="83">
        <f>'Available Hours'!A23</f>
        <v>0</v>
      </c>
      <c r="B299" s="304"/>
      <c r="C299" s="108"/>
      <c r="D299" s="109"/>
      <c r="E299" s="158"/>
      <c r="F299" s="313">
        <f t="shared" si="54"/>
        <v>0</v>
      </c>
      <c r="G299" s="158"/>
      <c r="H299" s="135">
        <f t="shared" si="55"/>
        <v>0</v>
      </c>
      <c r="I299" s="85">
        <f t="shared" si="53"/>
        <v>0</v>
      </c>
    </row>
    <row r="300" spans="1:9" ht="18" customHeight="1" x14ac:dyDescent="0.2">
      <c r="A300" s="83">
        <f>'Available Hours'!A24</f>
        <v>0</v>
      </c>
      <c r="B300" s="305"/>
      <c r="C300" s="75"/>
      <c r="D300" s="110"/>
      <c r="E300" s="158"/>
      <c r="F300" s="313">
        <f t="shared" si="54"/>
        <v>0</v>
      </c>
      <c r="G300" s="158"/>
      <c r="H300" s="135">
        <f t="shared" si="55"/>
        <v>0</v>
      </c>
      <c r="I300" s="85">
        <f t="shared" si="53"/>
        <v>0</v>
      </c>
    </row>
    <row r="301" spans="1:9" ht="18" customHeight="1" x14ac:dyDescent="0.2">
      <c r="A301" s="83">
        <f>'Available Hours'!A25</f>
        <v>0</v>
      </c>
      <c r="B301" s="304"/>
      <c r="C301" s="108"/>
      <c r="D301" s="109"/>
      <c r="E301" s="158"/>
      <c r="F301" s="313">
        <f t="shared" si="54"/>
        <v>0</v>
      </c>
      <c r="G301" s="158"/>
      <c r="H301" s="135">
        <f t="shared" si="55"/>
        <v>0</v>
      </c>
      <c r="I301" s="85">
        <f t="shared" si="53"/>
        <v>0</v>
      </c>
    </row>
    <row r="302" spans="1:9" ht="18" customHeight="1" x14ac:dyDescent="0.2">
      <c r="A302" s="83">
        <f>'Available Hours'!A26</f>
        <v>0</v>
      </c>
      <c r="B302" s="304"/>
      <c r="C302" s="108"/>
      <c r="D302" s="109"/>
      <c r="E302" s="158"/>
      <c r="F302" s="313">
        <f t="shared" si="54"/>
        <v>0</v>
      </c>
      <c r="G302" s="158"/>
      <c r="H302" s="135">
        <f t="shared" si="55"/>
        <v>0</v>
      </c>
      <c r="I302" s="85">
        <f t="shared" si="53"/>
        <v>0</v>
      </c>
    </row>
    <row r="303" spans="1:9" ht="18" customHeight="1" x14ac:dyDescent="0.2">
      <c r="A303" s="83">
        <f>'Available Hours'!A27</f>
        <v>0</v>
      </c>
      <c r="B303" s="304"/>
      <c r="C303" s="108"/>
      <c r="D303" s="109"/>
      <c r="E303" s="158"/>
      <c r="F303" s="313">
        <f t="shared" si="54"/>
        <v>0</v>
      </c>
      <c r="G303" s="158"/>
      <c r="H303" s="135">
        <f t="shared" si="55"/>
        <v>0</v>
      </c>
      <c r="I303" s="85">
        <f t="shared" si="53"/>
        <v>0</v>
      </c>
    </row>
    <row r="304" spans="1:9" ht="18" customHeight="1" x14ac:dyDescent="0.2">
      <c r="A304" s="83">
        <f>'Available Hours'!A28</f>
        <v>0</v>
      </c>
      <c r="B304" s="304"/>
      <c r="C304" s="108"/>
      <c r="D304" s="109"/>
      <c r="E304" s="158"/>
      <c r="F304" s="313">
        <f t="shared" si="54"/>
        <v>0</v>
      </c>
      <c r="G304" s="158"/>
      <c r="H304" s="135">
        <f t="shared" si="55"/>
        <v>0</v>
      </c>
      <c r="I304" s="85">
        <f t="shared" si="53"/>
        <v>0</v>
      </c>
    </row>
    <row r="305" spans="1:9" ht="18" customHeight="1" x14ac:dyDescent="0.2">
      <c r="A305" s="83">
        <f>'Available Hours'!A29</f>
        <v>0</v>
      </c>
      <c r="B305" s="304"/>
      <c r="C305" s="108"/>
      <c r="D305" s="109"/>
      <c r="E305" s="158"/>
      <c r="F305" s="313">
        <f t="shared" si="54"/>
        <v>0</v>
      </c>
      <c r="G305" s="158"/>
      <c r="H305" s="135">
        <f t="shared" si="55"/>
        <v>0</v>
      </c>
      <c r="I305" s="85">
        <f t="shared" si="53"/>
        <v>0</v>
      </c>
    </row>
    <row r="306" spans="1:9" ht="18" customHeight="1" x14ac:dyDescent="0.2">
      <c r="A306" s="83">
        <f>'Available Hours'!A30</f>
        <v>0</v>
      </c>
      <c r="B306" s="304"/>
      <c r="C306" s="108"/>
      <c r="D306" s="109"/>
      <c r="E306" s="158"/>
      <c r="F306" s="313">
        <f t="shared" si="54"/>
        <v>0</v>
      </c>
      <c r="G306" s="158"/>
      <c r="H306" s="135">
        <f t="shared" si="55"/>
        <v>0</v>
      </c>
      <c r="I306" s="85">
        <f t="shared" si="53"/>
        <v>0</v>
      </c>
    </row>
    <row r="307" spans="1:9" ht="18" customHeight="1" x14ac:dyDescent="0.2">
      <c r="A307" s="83">
        <f>'Available Hours'!A31</f>
        <v>0</v>
      </c>
      <c r="B307" s="304"/>
      <c r="C307" s="108"/>
      <c r="D307" s="109"/>
      <c r="E307" s="158"/>
      <c r="F307" s="313">
        <f t="shared" si="54"/>
        <v>0</v>
      </c>
      <c r="G307" s="158"/>
      <c r="H307" s="135">
        <f t="shared" si="55"/>
        <v>0</v>
      </c>
      <c r="I307" s="85">
        <f t="shared" si="53"/>
        <v>0</v>
      </c>
    </row>
    <row r="308" spans="1:9" ht="18" customHeight="1" x14ac:dyDescent="0.2">
      <c r="A308" s="83">
        <f>'Available Hours'!A32</f>
        <v>0</v>
      </c>
      <c r="B308" s="304"/>
      <c r="C308" s="108"/>
      <c r="D308" s="109"/>
      <c r="E308" s="158"/>
      <c r="F308" s="313">
        <f t="shared" si="54"/>
        <v>0</v>
      </c>
      <c r="G308" s="158"/>
      <c r="H308" s="135">
        <f t="shared" si="55"/>
        <v>0</v>
      </c>
      <c r="I308" s="85">
        <f t="shared" si="53"/>
        <v>0</v>
      </c>
    </row>
    <row r="309" spans="1:9" ht="18" customHeight="1" x14ac:dyDescent="0.2">
      <c r="A309" s="83">
        <f>'Available Hours'!A33</f>
        <v>0</v>
      </c>
      <c r="B309" s="305"/>
      <c r="C309" s="75"/>
      <c r="D309" s="110"/>
      <c r="E309" s="158"/>
      <c r="F309" s="313">
        <f t="shared" si="54"/>
        <v>0</v>
      </c>
      <c r="G309" s="158"/>
      <c r="H309" s="135">
        <f t="shared" si="55"/>
        <v>0</v>
      </c>
      <c r="I309" s="85">
        <f t="shared" si="53"/>
        <v>0</v>
      </c>
    </row>
    <row r="310" spans="1:9" ht="18" customHeight="1" x14ac:dyDescent="0.2">
      <c r="A310" s="83">
        <f>'Available Hours'!A34</f>
        <v>0</v>
      </c>
      <c r="B310" s="304"/>
      <c r="C310" s="108"/>
      <c r="D310" s="109"/>
      <c r="E310" s="158"/>
      <c r="F310" s="313">
        <f t="shared" si="54"/>
        <v>0</v>
      </c>
      <c r="G310" s="158"/>
      <c r="H310" s="135">
        <f t="shared" si="55"/>
        <v>0</v>
      </c>
      <c r="I310" s="85">
        <f t="shared" si="53"/>
        <v>0</v>
      </c>
    </row>
    <row r="311" spans="1:9" ht="18" customHeight="1" x14ac:dyDescent="0.2">
      <c r="A311" s="83">
        <f>'Available Hours'!A35</f>
        <v>0</v>
      </c>
      <c r="B311" s="305"/>
      <c r="C311" s="75"/>
      <c r="D311" s="110"/>
      <c r="E311" s="158"/>
      <c r="F311" s="313">
        <f t="shared" si="54"/>
        <v>0</v>
      </c>
      <c r="G311" s="158"/>
      <c r="H311" s="135">
        <f t="shared" si="55"/>
        <v>0</v>
      </c>
      <c r="I311" s="85">
        <f t="shared" si="53"/>
        <v>0</v>
      </c>
    </row>
    <row r="312" spans="1:9" ht="18" customHeight="1" x14ac:dyDescent="0.2">
      <c r="A312" s="83">
        <f>'Available Hours'!A36</f>
        <v>0</v>
      </c>
      <c r="B312" s="304"/>
      <c r="C312" s="108"/>
      <c r="D312" s="109"/>
      <c r="E312" s="158"/>
      <c r="F312" s="313">
        <f t="shared" si="54"/>
        <v>0</v>
      </c>
      <c r="G312" s="158"/>
      <c r="H312" s="135">
        <f t="shared" si="55"/>
        <v>0</v>
      </c>
      <c r="I312" s="85">
        <f t="shared" si="53"/>
        <v>0</v>
      </c>
    </row>
    <row r="313" spans="1:9" ht="18" customHeight="1" x14ac:dyDescent="0.2">
      <c r="A313" s="83">
        <f>'Available Hours'!A37</f>
        <v>0</v>
      </c>
      <c r="B313" s="305"/>
      <c r="C313" s="75"/>
      <c r="D313" s="110"/>
      <c r="E313" s="158"/>
      <c r="F313" s="313">
        <f t="shared" si="54"/>
        <v>0</v>
      </c>
      <c r="G313" s="158"/>
      <c r="H313" s="135">
        <f t="shared" si="55"/>
        <v>0</v>
      </c>
      <c r="I313" s="85">
        <f t="shared" si="53"/>
        <v>0</v>
      </c>
    </row>
    <row r="314" spans="1:9" ht="18" customHeight="1" x14ac:dyDescent="0.2">
      <c r="A314" s="83">
        <f>'Available Hours'!A38</f>
        <v>0</v>
      </c>
      <c r="B314" s="304"/>
      <c r="C314" s="108"/>
      <c r="D314" s="109"/>
      <c r="E314" s="158"/>
      <c r="F314" s="313">
        <f t="shared" si="54"/>
        <v>0</v>
      </c>
      <c r="G314" s="158"/>
      <c r="H314" s="135">
        <f t="shared" si="55"/>
        <v>0</v>
      </c>
      <c r="I314" s="85">
        <f t="shared" si="53"/>
        <v>0</v>
      </c>
    </row>
    <row r="315" spans="1:9" ht="18" customHeight="1" x14ac:dyDescent="0.2">
      <c r="A315" s="83">
        <f>'Available Hours'!A39</f>
        <v>0</v>
      </c>
      <c r="B315" s="305"/>
      <c r="C315" s="75"/>
      <c r="D315" s="110"/>
      <c r="E315" s="158"/>
      <c r="F315" s="313">
        <f t="shared" si="54"/>
        <v>0</v>
      </c>
      <c r="G315" s="158"/>
      <c r="H315" s="135">
        <f t="shared" si="55"/>
        <v>0</v>
      </c>
      <c r="I315" s="85">
        <f t="shared" si="53"/>
        <v>0</v>
      </c>
    </row>
    <row r="316" spans="1:9" ht="18" customHeight="1" x14ac:dyDescent="0.2">
      <c r="A316" s="83">
        <f>'Available Hours'!A40</f>
        <v>0</v>
      </c>
      <c r="B316" s="304"/>
      <c r="C316" s="108"/>
      <c r="D316" s="109"/>
      <c r="E316" s="158"/>
      <c r="F316" s="313">
        <f t="shared" si="54"/>
        <v>0</v>
      </c>
      <c r="G316" s="158"/>
      <c r="H316" s="135">
        <f t="shared" si="55"/>
        <v>0</v>
      </c>
      <c r="I316" s="85">
        <f t="shared" si="53"/>
        <v>0</v>
      </c>
    </row>
    <row r="317" spans="1:9" ht="18" customHeight="1" x14ac:dyDescent="0.2">
      <c r="A317" s="83">
        <f>'Available Hours'!A41</f>
        <v>0</v>
      </c>
      <c r="B317" s="304"/>
      <c r="C317" s="108"/>
      <c r="D317" s="109"/>
      <c r="E317" s="158"/>
      <c r="F317" s="313">
        <f t="shared" si="54"/>
        <v>0</v>
      </c>
      <c r="G317" s="158"/>
      <c r="H317" s="135">
        <f t="shared" si="55"/>
        <v>0</v>
      </c>
      <c r="I317" s="85">
        <f t="shared" si="53"/>
        <v>0</v>
      </c>
    </row>
    <row r="318" spans="1:9" ht="18" customHeight="1" x14ac:dyDescent="0.2">
      <c r="A318" s="83">
        <f>'Available Hours'!A42</f>
        <v>0</v>
      </c>
      <c r="B318" s="304"/>
      <c r="C318" s="108"/>
      <c r="D318" s="109"/>
      <c r="E318" s="158"/>
      <c r="F318" s="313">
        <f t="shared" si="54"/>
        <v>0</v>
      </c>
      <c r="G318" s="158"/>
      <c r="H318" s="135">
        <f t="shared" si="55"/>
        <v>0</v>
      </c>
      <c r="I318" s="85">
        <f t="shared" si="53"/>
        <v>0</v>
      </c>
    </row>
    <row r="319" spans="1:9" ht="18" customHeight="1" x14ac:dyDescent="0.2">
      <c r="A319" s="83">
        <f>'Available Hours'!A43</f>
        <v>0</v>
      </c>
      <c r="B319" s="304"/>
      <c r="C319" s="108"/>
      <c r="D319" s="109"/>
      <c r="E319" s="158"/>
      <c r="F319" s="313">
        <f t="shared" si="54"/>
        <v>0</v>
      </c>
      <c r="G319" s="158"/>
      <c r="H319" s="135">
        <f t="shared" si="55"/>
        <v>0</v>
      </c>
      <c r="I319" s="85">
        <f t="shared" si="53"/>
        <v>0</v>
      </c>
    </row>
    <row r="320" spans="1:9" ht="18" customHeight="1" x14ac:dyDescent="0.2">
      <c r="A320" s="83">
        <f>'Available Hours'!A44</f>
        <v>0</v>
      </c>
      <c r="B320" s="304"/>
      <c r="C320" s="108"/>
      <c r="D320" s="109"/>
      <c r="E320" s="158"/>
      <c r="F320" s="313">
        <f t="shared" si="54"/>
        <v>0</v>
      </c>
      <c r="G320" s="158"/>
      <c r="H320" s="135">
        <f t="shared" si="55"/>
        <v>0</v>
      </c>
      <c r="I320" s="85">
        <f t="shared" si="53"/>
        <v>0</v>
      </c>
    </row>
    <row r="321" spans="1:9" ht="18" customHeight="1" x14ac:dyDescent="0.2">
      <c r="A321" s="83">
        <f>'Available Hours'!A45</f>
        <v>0</v>
      </c>
      <c r="B321" s="304"/>
      <c r="C321" s="108"/>
      <c r="D321" s="109"/>
      <c r="E321" s="158"/>
      <c r="F321" s="313">
        <f t="shared" si="54"/>
        <v>0</v>
      </c>
      <c r="G321" s="158"/>
      <c r="H321" s="135">
        <f t="shared" si="55"/>
        <v>0</v>
      </c>
      <c r="I321" s="85">
        <f t="shared" si="53"/>
        <v>0</v>
      </c>
    </row>
    <row r="322" spans="1:9" ht="18" customHeight="1" x14ac:dyDescent="0.2">
      <c r="A322" s="83">
        <f>'Available Hours'!A46</f>
        <v>0</v>
      </c>
      <c r="B322" s="304"/>
      <c r="C322" s="108"/>
      <c r="D322" s="109"/>
      <c r="E322" s="158"/>
      <c r="F322" s="313">
        <f t="shared" si="54"/>
        <v>0</v>
      </c>
      <c r="G322" s="158"/>
      <c r="H322" s="135">
        <f t="shared" si="55"/>
        <v>0</v>
      </c>
      <c r="I322" s="85">
        <f t="shared" si="53"/>
        <v>0</v>
      </c>
    </row>
    <row r="323" spans="1:9" ht="18" customHeight="1" thickBot="1" x14ac:dyDescent="0.25">
      <c r="A323" s="83">
        <f>'Available Hours'!A49</f>
        <v>0</v>
      </c>
      <c r="B323" s="306"/>
      <c r="C323" s="223"/>
      <c r="D323" s="224"/>
      <c r="E323" s="158"/>
      <c r="F323" s="313">
        <f t="shared" si="54"/>
        <v>0</v>
      </c>
      <c r="G323" s="158"/>
      <c r="H323" s="135">
        <f t="shared" si="55"/>
        <v>0</v>
      </c>
      <c r="I323" s="85">
        <f t="shared" si="53"/>
        <v>0</v>
      </c>
    </row>
    <row r="324" spans="1:9" ht="18" customHeight="1" thickTop="1" thickBot="1" x14ac:dyDescent="0.25">
      <c r="A324" s="86" t="s">
        <v>33</v>
      </c>
      <c r="B324" s="307"/>
      <c r="C324" s="154">
        <f t="shared" ref="C324:I324" si="56">SUM(C289:C323)</f>
        <v>0</v>
      </c>
      <c r="D324" s="155">
        <f t="shared" si="56"/>
        <v>0</v>
      </c>
      <c r="E324" s="111">
        <f t="shared" si="56"/>
        <v>0</v>
      </c>
      <c r="F324" s="112">
        <f t="shared" si="56"/>
        <v>0</v>
      </c>
      <c r="G324" s="111">
        <f t="shared" si="56"/>
        <v>0</v>
      </c>
      <c r="H324" s="142">
        <f t="shared" si="56"/>
        <v>0</v>
      </c>
      <c r="I324" s="88">
        <f t="shared" si="56"/>
        <v>0</v>
      </c>
    </row>
    <row r="325" spans="1:9" ht="14.1" customHeight="1" x14ac:dyDescent="0.2">
      <c r="A325" s="156">
        <f>SUM(E285-C324-E324-G324)</f>
        <v>0</v>
      </c>
      <c r="B325" s="294"/>
      <c r="C325" s="40"/>
      <c r="D325" s="131"/>
      <c r="E325" s="40"/>
      <c r="F325" s="77"/>
      <c r="G325" s="40"/>
      <c r="H325" s="77"/>
      <c r="I325" s="80"/>
    </row>
    <row r="326" spans="1:9" ht="14.1" customHeight="1" x14ac:dyDescent="0.2">
      <c r="A326" s="130"/>
      <c r="B326" s="294"/>
      <c r="C326" s="40"/>
      <c r="D326" s="77"/>
      <c r="E326" s="40"/>
      <c r="F326" s="77"/>
      <c r="G326" s="40"/>
      <c r="H326" s="77"/>
      <c r="I326" s="80"/>
    </row>
    <row r="327" spans="1:9" ht="14.1" customHeight="1" x14ac:dyDescent="0.2">
      <c r="A327" s="130"/>
      <c r="B327" s="294"/>
      <c r="C327" s="40"/>
      <c r="D327" s="131"/>
      <c r="E327" s="40"/>
      <c r="F327" s="77"/>
      <c r="G327" s="40"/>
      <c r="H327" s="77"/>
      <c r="I327" s="80"/>
    </row>
    <row r="401" spans="1:1" ht="14.1" customHeight="1" x14ac:dyDescent="0.25">
      <c r="A401" s="26"/>
    </row>
  </sheetData>
  <sheetProtection algorithmName="SHA-512" hashValue="ZtIGGvR0CwABsklVeqiiCUvObT74zmZaUOTRGp4VbaUsIa9kDT+N5KxNGBuQMeYYVP/G54zFiaEZ5ruRIXkhVQ==" saltValue="8dDMzQZ6bpD21kwyN4/bZw==" spinCount="100000" sheet="1" objects="1" scenarios="1" selectLockedCells="1"/>
  <customSheetViews>
    <customSheetView guid="{FE0219F2-A71B-45B8-8177-D6CA890B3802}" scale="85" hiddenRows="1" topLeftCell="A124">
      <selection activeCell="I42" sqref="I42"/>
      <rowBreaks count="2" manualBreakCount="2">
        <brk id="46" max="16383" man="1"/>
        <brk id="97" max="16383" man="1"/>
      </rowBreaks>
      <pageMargins left="0.25" right="0.25" top="0.75" bottom="0.75" header="0.3" footer="0.3"/>
      <printOptions horizontalCentered="1"/>
      <pageSetup scale="81" orientation="portrait" r:id="rId1"/>
      <headerFooter alignWithMargins="0">
        <oddHeader>&amp;C&amp;"Arial,Bold"&amp;12ODL/PTF/TE Carriers
Overtime Hours Requested Remedy</oddHeader>
        <oddFooter>&amp;C&amp;"Arial,Bold"&amp;12ATTACHMENT 19-2 (&amp;P of &amp;N)</oddFooter>
      </headerFooter>
    </customSheetView>
  </customSheetViews>
  <mergeCells count="35">
    <mergeCell ref="F3:F4"/>
    <mergeCell ref="G3:G4"/>
    <mergeCell ref="F13:G13"/>
    <mergeCell ref="B297:D297"/>
    <mergeCell ref="B92:D92"/>
    <mergeCell ref="B285:D285"/>
    <mergeCell ref="A191:I191"/>
    <mergeCell ref="A142:I142"/>
    <mergeCell ref="B240:B246"/>
    <mergeCell ref="A140:B140"/>
    <mergeCell ref="A93:B93"/>
    <mergeCell ref="B289:B295"/>
    <mergeCell ref="A288:I288"/>
    <mergeCell ref="A95:I95"/>
    <mergeCell ref="A237:B237"/>
    <mergeCell ref="B96:B102"/>
    <mergeCell ref="A103:I103"/>
    <mergeCell ref="B236:D236"/>
    <mergeCell ref="B139:D139"/>
    <mergeCell ref="A296:I296"/>
    <mergeCell ref="B188:D188"/>
    <mergeCell ref="A199:I199"/>
    <mergeCell ref="A247:I247"/>
    <mergeCell ref="B298:D298"/>
    <mergeCell ref="B143:B149"/>
    <mergeCell ref="B192:B198"/>
    <mergeCell ref="A239:I239"/>
    <mergeCell ref="A150:I150"/>
    <mergeCell ref="A5:D5"/>
    <mergeCell ref="A13:D13"/>
    <mergeCell ref="A57:I57"/>
    <mergeCell ref="A49:I49"/>
    <mergeCell ref="B50:B56"/>
    <mergeCell ref="B46:D46"/>
    <mergeCell ref="A47:B47"/>
  </mergeCells>
  <phoneticPr fontId="0" type="noConversion"/>
  <printOptions horizontalCentered="1"/>
  <pageMargins left="0.25" right="0.25" top="0.75" bottom="0.75" header="0.3" footer="0.3"/>
  <pageSetup scale="85" fitToHeight="0" orientation="portrait" blackAndWhite="1" r:id="rId2"/>
  <headerFooter alignWithMargins="0">
    <oddHeader>&amp;C&amp;"Arial,Bold"&amp;12ODL/CCA Carriers
Overtime Hours Requested Remedy</oddHeader>
    <oddFooter>&amp;C&amp;"Arial,Bold"&amp;12ATTACHMENT 19-2 (&amp;P of &amp;N)</oddFooter>
  </headerFooter>
  <rowBreaks count="2" manualBreakCount="2">
    <brk id="4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NODL Tracking</vt:lpstr>
      <vt:lpstr>Available Hours</vt:lpstr>
      <vt:lpstr>NODL Remedy</vt:lpstr>
      <vt:lpstr>ODL Remedy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2020-01-02T16:15:39Z</cp:lastPrinted>
  <dcterms:created xsi:type="dcterms:W3CDTF">2009-02-05T22:58:27Z</dcterms:created>
  <dcterms:modified xsi:type="dcterms:W3CDTF">2020-03-23T22:03:35Z</dcterms:modified>
</cp:coreProperties>
</file>